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_rels/revisionHeaders.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 and Notes" sheetId="1" state="visible" r:id="rId3"/>
    <sheet name="Fuel" sheetId="2" state="visible" r:id="rId4"/>
    <sheet name="Camping costs" sheetId="3" state="visible" r:id="rId5"/>
    <sheet name="One off Costs" sheetId="4" state="visible" r:id="rId6"/>
    <sheet name="Recurring costs" sheetId="5" state="visible" r:id="rId7"/>
    <sheet name="Travel Costs" sheetId="6" state="visible" r:id="rId8"/>
    <sheet name="Excursions &amp; Visits" sheetId="7" state="visible" r:id="rId9"/>
    <sheet name="Running total" sheetId="8" state="visible" r:id="rId10"/>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<sst xmlns="http://schemas.openxmlformats.org/spreadsheetml/2006/main" count="357" uniqueCount="336">
  <si>
    <t xml:space="preserve">2026 Big Lap of Australia</t>
  </si>
  <si>
    <t xml:space="preserve">- 3 Months</t>
  </si>
  <si>
    <t xml:space="preserve">About us: </t>
  </si>
  <si>
    <t xml:space="preserve">We are two early retirees aged 59 and 5 from Lincolnshire in the UK. We have been retired for 3 years and love travelling</t>
  </si>
  <si>
    <t xml:space="preserve">Each year we like to spend between 3 and 6 months away. Our travel style is to see as much as we can on a budget not a strict one. </t>
  </si>
  <si>
    <t xml:space="preserve">So far we spent 7 Weeks walking the Camino de Santiago, 5 motnhs in SE Asia, 2 motnhs in Greece &amp; Turkey and 2 months self driving a TukTuk </t>
  </si>
  <si>
    <t xml:space="preserve">around Sri Lanka. </t>
  </si>
  <si>
    <t xml:space="preserve">We have been in Australia for 3 months. We have a 12 month visitor visa, which does not allow us to work.</t>
  </si>
  <si>
    <t xml:space="preserve">Notes:</t>
  </si>
  <si>
    <t xml:space="preserve">A map of the full route will be added at the end of the trip. We estimate with detours the total distance, including detours, will be around 21,000 Km</t>
  </si>
  <si>
    <t xml:space="preserve">The van is a 2008 petrol 2.7 litre Toyota Hiace. See our YouTube videos for the full tour and lay out</t>
  </si>
  <si>
    <t xml:space="preserve">We used the Petrol Spy App to find the cheapest fuel. In remote areas there was often little choice</t>
  </si>
  <si>
    <t xml:space="preserve">We used a mix of paid camp grounds, free park ups and donation sites. All found using the Wikicamps App</t>
  </si>
  <si>
    <t xml:space="preserve">Our travel costs were high due to having little choice for flights to get to Australia at the time due to conflict</t>
  </si>
  <si>
    <t xml:space="preserve">In addition to the paid excursions we did lots of free ones to museums, libraries, cultural centres, monuments, parks etc</t>
  </si>
  <si>
    <t xml:space="preserve">The running total is just a way of giving visibility to the costs.</t>
  </si>
  <si>
    <t xml:space="preserve">Food and drink are not included because grocery and eating out costs are broadly similar to those we would have incurred at home</t>
  </si>
  <si>
    <t xml:space="preserve">Two of our adult children in the UK live at home so they pay the standard bills each month Council Tax, Water, Electric etc (£460 per month)</t>
  </si>
  <si>
    <t xml:space="preserve">we have a modest pension income which we use to buy food and pay some of the fuel costs and campsites. The remainder comes from savings</t>
  </si>
  <si>
    <t xml:space="preserve">In the UK we just about make it from month to month without needing to use savings therefore:</t>
  </si>
  <si>
    <t xml:space="preserve">At the end of the trip we will calculate the total amount withdrawn from our savings and consider that to be the overall cost of our Australian Big Lap</t>
  </si>
  <si>
    <t xml:space="preserve">Disclaimer: </t>
  </si>
  <si>
    <t xml:space="preserve">These are our actual costs and travel choices. Your expenses may differ depending on exchange rates, accommodation preferences,vehicle type,</t>
  </si>
  <si>
    <t xml:space="preserve">travel style and personal spending habits</t>
  </si>
  <si>
    <t xml:space="preserve">Fuel Costs (AUD)</t>
  </si>
  <si>
    <t xml:space="preserve">Running total</t>
  </si>
  <si>
    <t xml:space="preserve">* any MPG figures outside the norm are from when the van wasn’t fully filled</t>
  </si>
  <si>
    <t xml:space="preserve">Average MPG</t>
  </si>
  <si>
    <t xml:space="preserve">Average price per litre</t>
  </si>
  <si>
    <t xml:space="preserve">Average Litres per 100km</t>
  </si>
  <si>
    <t xml:space="preserve">Date</t>
  </si>
  <si>
    <t xml:space="preserve">Litres</t>
  </si>
  <si>
    <t xml:space="preserve">Cost (AuD)</t>
  </si>
  <si>
    <t xml:space="preserve">Cost per Litre (AuD)</t>
  </si>
  <si>
    <t xml:space="preserve">Odo Reading (Km)</t>
  </si>
  <si>
    <t xml:space="preserve">Miles Run </t>
  </si>
  <si>
    <t xml:space="preserve">Litres per 100km</t>
  </si>
  <si>
    <t xml:space="preserve">MPG</t>
  </si>
  <si>
    <t xml:space="preserve">Camping costs (AUD)</t>
  </si>
  <si>
    <t xml:space="preserve">Location</t>
  </si>
  <si>
    <t xml:space="preserve">Costs</t>
  </si>
  <si>
    <t xml:space="preserve">Notes</t>
  </si>
  <si>
    <t xml:space="preserve">Daily activity</t>
  </si>
  <si>
    <t xml:space="preserve">10/03/26 to 14/03/2026</t>
  </si>
  <si>
    <t xml:space="preserve">Karinyup  Waters</t>
  </si>
  <si>
    <t xml:space="preserve">Very smart. Great facilities. Very modern. Close to City</t>
  </si>
  <si>
    <t xml:space="preserve">Tathams Park</t>
  </si>
  <si>
    <t xml:space="preserve">By the river. Guy lent me his canoe. Very peaceful</t>
  </si>
  <si>
    <t xml:space="preserve">Met Tom and Liv. Explored Fremantle</t>
  </si>
  <si>
    <t xml:space="preserve">Gracetown Caravan Park</t>
  </si>
  <si>
    <t xml:space="preserve">Not a bad place. Good facilities</t>
  </si>
  <si>
    <t xml:space="preserve">Bunbury, Busselton, Injuip Natural Spa</t>
  </si>
  <si>
    <t xml:space="preserve">Brockman Rest Area</t>
  </si>
  <si>
    <t xml:space="preserve">Nice peaceful rest area. Drop toilets</t>
  </si>
  <si>
    <t xml:space="preserve">Looked around Margaret River. Jewel Cave. Leeuwin Lighthouse.</t>
  </si>
  <si>
    <t xml:space="preserve">Denmark Rivermouth Caravan Park</t>
  </si>
  <si>
    <t xml:space="preserve">Nice site by the River and sea. Good facilities. Camped on a corner but still very quiet</t>
  </si>
  <si>
    <t xml:space="preserve">Swam in Pemberton Pool for free. Awesome. Green Pool &amp; Elephant Rocks. Walked to Denmark and back. Had a run in the countryside to the River mouth</t>
  </si>
  <si>
    <t xml:space="preserve">Tasman Holiday Park Albany</t>
  </si>
  <si>
    <t xml:space="preserve">Pitched on the side by the Spanish people. Quiet night. Good facilities.</t>
  </si>
  <si>
    <t xml:space="preserve">Walked half way to Bald Head but was way too hot. Went and did some admin. Chilled out.</t>
  </si>
  <si>
    <t xml:space="preserve">Hopetoun Beachside Caravan Park</t>
  </si>
  <si>
    <t xml:space="preserve">Not too bad. Had a good pitch with a hardstanding next to us. </t>
  </si>
  <si>
    <t xml:space="preserve">Granite Skywalk. Great climb amazing views. Swam in the sea afterwards. Got good tips from some people next to us for travel and crossing Nullaboor</t>
  </si>
  <si>
    <t xml:space="preserve">Masons Bay Camp ground</t>
  </si>
  <si>
    <t xml:space="preserve">Good pitch on a remote campsite. Drop toilets. No water. Long drive in and out over unsealed road.</t>
  </si>
  <si>
    <t xml:space="preserve">Climbed East Mount Barren. Really good. Great views. Ran on the unsealed road in the evening so remote. Did 3 loads of washing. Clothes, bedding, curtains</t>
  </si>
  <si>
    <t xml:space="preserve">21/03/26 &amp;22/03/26</t>
  </si>
  <si>
    <t xml:space="preserve">Esperance Pink Lake Tourist Park</t>
  </si>
  <si>
    <t xml:space="preserve">Not bad. Facilities a bit dated. Pitch right by the toilets.</t>
  </si>
  <si>
    <t xml:space="preserve">Did lots of admin and provisioned for the trip. Drove along the Ocean Drive. Walked the Kepwari Walk Trail by Woody Lake. Ran back to town from the trailhead. Great run.</t>
  </si>
  <si>
    <t xml:space="preserve">Newman Rocks Campsite</t>
  </si>
  <si>
    <t xml:space="preserve">Free campsite slightly raised above the Eyre Highway. Lots of flies. Rained nearly all night but tent held up well...phew.</t>
  </si>
  <si>
    <t xml:space="preserve">More of a driving day. Went to Woolworth to provision first. Lost bank card. Police called me. Had a quick look around Norseman. Bit of a one horse town. Started on Nullabor. Much busier than I thought it was going to be.</t>
  </si>
  <si>
    <t xml:space="preserve">Madura Pass</t>
  </si>
  <si>
    <t xml:space="preserve">Free campsite elevated above the Madura Pass. Really dark at night. One other van but far away. A little bit of road noise</t>
  </si>
  <si>
    <t xml:space="preserve">Long drive today of 391kms. Went along the 90 mile straight. Chez drove. Breakfast at Balladonia Roadhouse then visited small museum there. Caiguna Roadhouse.</t>
  </si>
  <si>
    <t xml:space="preserve">Peg 164 Rest area</t>
  </si>
  <si>
    <t xml:space="preserve">Free campsite well off the road. Went to the back of the area and hid away in the trees. Very windy still.</t>
  </si>
  <si>
    <t xml:space="preserve">Early start. Managed to get the tent down before the rain started. Rained practically all day. Went to Madura Rest Area for fuel then on to Mundrabilla roadhouse had coffee and toasted sandwiches Then on to Eucla to the Monument and the roadhouse and small museum. Drove down to the Old Telegraph Station and then walked the 20 mins to the beach. Was a bit worried about getting back in case we got lost in the dunes...LOL. Then on to the South Australia sign and roadhouse and then to the Bunda Cliffs viewing areas and finally to camp.</t>
  </si>
  <si>
    <t xml:space="preserve">Ceduna Foreshore Caravan Park</t>
  </si>
  <si>
    <t xml:space="preserve">Really nice. Best facilities in the world. Welcome to have a shower and also did washing, swept van out etc.</t>
  </si>
  <si>
    <t xml:space="preserve">Finished Nullarbor and on way went to the Whale Watching centre, which was windy but nice. No whales because it was wrong time of year. AUD 10 each to get in iut worth it. Also called for ten minutes at the Penong Windmill Museum, which was fun. Went through quarantine check point and within ten mins was at the camp site. Bought some fishing gear from the camping shop</t>
  </si>
  <si>
    <t xml:space="preserve">Streaky Bay Foreshore Camp ground</t>
  </si>
  <si>
    <t xml:space="preserve">Nice place right next to the beach. Good facilities and camp kitchen, which we used to warm up pasta and make beans on toast.</t>
  </si>
  <si>
    <t xml:space="preserve">Nice relaxing set off from Ceduna just before 10.00am. Called at Smoky Bay and walked along the jetty and had coffee at the village shop. Also sent a postcard to Lily. Also went to Perlubie Beach. Nice deserted beach with camping for 4wd against the dunes. Had a run along the beach and Chez had a walk. Drove last bit to Streaky Bay. Had a walk through the town and out to the end of the jetty, as always. Chez dropped hat in the sea and had to wait for it to float past the ladder. Had a beer in the hotel, 15 AUD.</t>
  </si>
  <si>
    <t xml:space="preserve">Discovery Parks Coffin Bay</t>
  </si>
  <si>
    <t xml:space="preserve">Not bad but a little dated and dusty</t>
  </si>
  <si>
    <t xml:space="preserve">Nice drive through farmlands mainly and it all looked a bit like Scotland. Visited weird rock formations at Murphy’s Haystacks and went to Talia Caves and walked on the rocks by Woolshed Cave. Really nice. Then walked 2.5 miles along the Oyster Walk. Ran along it the next morning and it’s 3.5 miles long so I rounded it up to 4 miles </t>
  </si>
  <si>
    <t xml:space="preserve">Port Lincoln Tourist Park</t>
  </si>
  <si>
    <t xml:space="preserve">Lovely spot on the beach and set up on grass</t>
  </si>
  <si>
    <t xml:space="preserve">`</t>
  </si>
  <si>
    <t xml:space="preserve">Decided to stay an extra night. Fantastic modern facilities and camp kitchen, huge conservatory style lounge with sofas etc.</t>
  </si>
  <si>
    <t xml:space="preserve">Did washing and bedding and got some food. Walked in to town and back 5.5 miles and really enjoyed it. Looked around the shops a bit. Quite warm. Went fishing in the afternoon and had a 3 mile run along the cliffs.</t>
  </si>
  <si>
    <t xml:space="preserve">Wyallah Caravan and Tourist Park</t>
  </si>
  <si>
    <t xml:space="preserve">Not too bad facilities generally clean. Camp kitchen was a bit lacking in cooking rings. Lots of workers and permanent people. Lots of road noise too.</t>
  </si>
  <si>
    <t xml:space="preserve">Didn’t arrive until later. The flies were horrendous. Made a nice curry and rice but the flies really got me down. It was forecast to rain so I out the rain fly up, but there were horrendous winds in the night and in the end the wind completely disappeared and it hammered down with rain. I thought sod it and went to sleep. Crap nights sleep.</t>
  </si>
  <si>
    <t xml:space="preserve">Booleroo Centre RV Park</t>
  </si>
  <si>
    <t xml:space="preserve">Community owned. Superb level flat pitches with astro turf on each one. Water close to pitch. Showers at the stadium and toilets too. Great facilities and excellent VFM</t>
  </si>
  <si>
    <t xml:space="preserve">Much better day. Went to Woolworth then got fuel in Port Augusta. Walked the Alligator Gorge with sheer cliffs either side. Went on to Melrose and had a beer in the pub then to the community campsite. Great day.</t>
  </si>
  <si>
    <t xml:space="preserve">Duncan Park – Farrell Flats</t>
  </si>
  <si>
    <t xml:space="preserve">Nice place with water and toilets</t>
  </si>
  <si>
    <t xml:space="preserve">Burra Heritage Day Trail. Had 4 mile run and washed the van. Good nights sleep. Lots of parrots came in to roost at dusk but were quiet all night.</t>
  </si>
  <si>
    <t xml:space="preserve">Greenock Centenary Park</t>
  </si>
  <si>
    <t xml:space="preserve">Not bad. Two toilets and water tap. All grey waste to be taken away.</t>
  </si>
  <si>
    <t xml:space="preserve">Explored a few villages such as Clare, Eudunda and Kapunda. Really busy site but managed to find a spot tucked away in the corner. Really peaceful after dark.</t>
  </si>
  <si>
    <t xml:space="preserve">Gawler South free RV Park</t>
  </si>
  <si>
    <t xml:space="preserve">Just a piece of gravel south of the town by a dried up river. No facilities</t>
  </si>
  <si>
    <t xml:space="preserve">Really nice day exploring Adelaide. Did the museums and botanical gardens and Chinatown and Rundle Mall. Great breakfast of vegan paella and Chez had omelette and mushrooms.</t>
  </si>
  <si>
    <t xml:space="preserve">Wellington Caravan Park</t>
  </si>
  <si>
    <t xml:space="preserve">Looked a bit rough and dated but facilities were very clean. Quiet place for the night but slept in the van because of rain</t>
  </si>
  <si>
    <t xml:space="preserve">Went round the outside of Adelaide via the suburbs and had a really nice day. Went up to Mount Lofty Summit, then to German village of Hahndorf and finally to Mount Baker where we got some shopping and walked a lovely peaceful trail through the wetlands. </t>
  </si>
  <si>
    <t xml:space="preserve">Sea Vu Caravan Park</t>
  </si>
  <si>
    <t xml:space="preserve">Nice facilities, pitch was OK but a bit worn from a hard season. Good camp kitchen and seating area</t>
  </si>
  <si>
    <t xml:space="preserve">Started the day by going over the Murray River on the free ferry. Then to Meningie for eggs on toast for breakfast on the lake front. Next to the red lobster at Kingston and had a walk along the street. Got some gorgeous snapper steak and chips for $10 each and finally to robe. Visited the robe obelisk, the lighthouse and the old gaol and had a small walk around the town and beach. Chilled out. </t>
  </si>
  <si>
    <t xml:space="preserve">Wilson's Hall Campground</t>
  </si>
  <si>
    <t xml:space="preserve">Awesome bush camp in Lower Glaenelg National Park. Camp toilets, but flushed. Peaceful quiet.</t>
  </si>
  <si>
    <t xml:space="preserve">Visited Blue Lake and Umpherston Sinkhole. Did our washing at Laundry Cafe in Mount Gambier. Superb campsite, really chilled, lots of wildlife including possum in camp at night. Slept like a log.</t>
  </si>
  <si>
    <t xml:space="preserve">Koroit Tower Hill Campground</t>
  </si>
  <si>
    <t xml:space="preserve">Good facilities. Used the camp kitchen to make curry and rice. Stayed in the van as it was raining.</t>
  </si>
  <si>
    <t xml:space="preserve">Superb 4 mile bush walk first thing from the campground. Lots of wildlife and only us two around for miles. Drove to Port Fairy IGA to get some food supplies and had a bakery. Visited Tower Hill Reserve. Saw Koalas in the trees and emus. Walked along the boardwalk and met the snake catcher...eek. Also did the crater walk.</t>
  </si>
  <si>
    <t xml:space="preserve">Laver Hill Gravel layby</t>
  </si>
  <si>
    <t xml:space="preserve">Quite high in the mountains. No facilities, just a free park up. Lots of rain and cold forecast for tonight. </t>
  </si>
  <si>
    <t xml:space="preserve">First day on Great Ocean Road. Managed to do lots of the main sights whilst sun was shining. Very warm but also blowy. I think we’re over half way. Will complete tomorrow.</t>
  </si>
  <si>
    <t xml:space="preserve">Tanners Road Bend</t>
  </si>
  <si>
    <t xml:space="preserve">Not bad. Very quite rained most of the night so just arrived chilled and went to bed. Drop toilets</t>
  </si>
  <si>
    <t xml:space="preserve">Second day on the Great Ocean Road. Much wetter but still enjoyable.</t>
  </si>
  <si>
    <t xml:space="preserve">11/04 to 13/04/26</t>
  </si>
  <si>
    <t xml:space="preserve">Five Ways Caravan Park</t>
  </si>
  <si>
    <t xml:space="preserve">Really nice little oasis about 40 mins from Melbourne. Good clean facilities. </t>
  </si>
  <si>
    <t xml:space="preserve">Two full days exploring Melbourne. Great public transport links from the camp site and all free. Weather still changeable</t>
  </si>
  <si>
    <t xml:space="preserve">14/04 to 15/04</t>
  </si>
  <si>
    <t xml:space="preserve">Roger and Sue</t>
  </si>
  <si>
    <t xml:space="preserve">Roger and Sues – real bed</t>
  </si>
  <si>
    <t xml:space="preserve">Tomlie Recreation Reserve</t>
  </si>
  <si>
    <t xml:space="preserve">Nice quiet place, club house, showers toilets</t>
  </si>
  <si>
    <t xml:space="preserve">Quiet day driving through the mountains and hills. Walked at Moonagh Reservoir and stopped at Alexander to upload video at library and for a bakery</t>
  </si>
  <si>
    <t xml:space="preserve">Discovery Parks Lake Hume</t>
  </si>
  <si>
    <t xml:space="preserve">Great site. Parked right by the camp kitchen and amenities. Used the tent for the first time in a few days but it was super cold. </t>
  </si>
  <si>
    <t xml:space="preserve">Explored Beechworth, which had some great architecture</t>
  </si>
  <si>
    <t xml:space="preserve">Neils Bend Murray River</t>
  </si>
  <si>
    <t xml:space="preserve">Great spot right on the river, no facilities, I’ve dug Chez a pooh hole for morning already</t>
  </si>
  <si>
    <t xml:space="preserve">Morning walk along the shores of Lake Hume Reservoir. Water really low down atm. Stopped in Tallagatta for a bakery and to use the library wifi to upload a video even though the library was closed sat outside and used it. Went fishing – caught nothing as usual.</t>
  </si>
  <si>
    <t xml:space="preserve">19 to 22/04/26</t>
  </si>
  <si>
    <t xml:space="preserve">Discovery Parks Jindabyne</t>
  </si>
  <si>
    <t xml:space="preserve">Best camp site in the world. Awesome facilitiesw, loads of showers, bath, sauna, two spa pools, Huge camp kitchen, TV room, lounge area. Very expensive in ski season</t>
  </si>
  <si>
    <t xml:space="preserve">Nice relaxing drive over some awesome mountains. Very high. Tiny bit of snow in one place. Came down in to the valley and went to Woolworth to get a few things ready to go up Mt Kosciusko tomorrow. Climbed K, fell in Snowy River...doh….decided to stay an extra day and chilled out. Cleaned van out inside, did washing, got shopping, made you tube vids </t>
  </si>
  <si>
    <t xml:space="preserve">Anderson VC Rest Area</t>
  </si>
  <si>
    <t xml:space="preserve">Rest area off the main dual Carriageway between Canberra and Sydney. Toilets and picnic benches. Surprisingly quiet and slept well.</t>
  </si>
  <si>
    <t xml:space="preserve">Started early and drove up to Canberra. Visited most impressive War Memorial, national museum, which was a bit rubbish, Royal Australian Mint and Parliament House. Even got to watch someone being grilled in one of the committee rooms over the cost of fuel and gas and windfall taxes.</t>
  </si>
  <si>
    <t xml:space="preserve">Cattai Campground</t>
  </si>
  <si>
    <t xml:space="preserve">Nice and quiet but facilities were a bit grubby.</t>
  </si>
  <si>
    <t xml:space="preserve">Quite a long day driving up from the rest area just north of Canberra Mostly dual carriageway and two lane motorway, which were not really used to. Fuel deffo dropping in price. Just pain equivalent of 90p a litre</t>
  </si>
  <si>
    <t xml:space="preserve">24/04 to 28/04/26</t>
  </si>
  <si>
    <t xml:space="preserve">Discovery Parks Lane Cove</t>
  </si>
  <si>
    <t xml:space="preserve">4 nights and and 3 full days in Sydney</t>
  </si>
  <si>
    <t xml:space="preserve">Blackheath Glen Reserve</t>
  </si>
  <si>
    <t xml:space="preserve">Bit shit. By the stream, very busy, bit squashy, other cars came after dark</t>
  </si>
  <si>
    <t xml:space="preserve">Felt strange to be on the road again. Desperate for shopping so went to Woolworth in Maquarie Park, then fuel, then out to the blue mountains. Awesome hike along the Grand Canyon Track</t>
  </si>
  <si>
    <t xml:space="preserve">Lake Wallace Playground</t>
  </si>
  <si>
    <t xml:space="preserve">Nice big open space. Managed to have a shower too. Showers and toilets a bit functional and grubby but they worked and were clean</t>
  </si>
  <si>
    <t xml:space="preserve">Great day. Woke early, all the people gone from last night. Not sure when or where. Drove up to Rest area and had a really nice breakfast in the sunshine. Great day at the Scenic world cable cars and railway. Then went to library to upload videos and drove to camp site</t>
  </si>
  <si>
    <t xml:space="preserve">Coorongooba campground</t>
  </si>
  <si>
    <t xml:space="preserve">Superb flat grassy area with drop bogs right by the Capertree River. </t>
  </si>
  <si>
    <t xml:space="preserve">Walked by the river a bit, was quite nice albeit a bit eerie walking through the brush wondering about snakes. Had a 3 mile run to the lookout over the oil shale town of Glen Davis it’s a shame you’re not allowed in any more. Loads of kangaroos and possums running around by the van at night. Full moon so stars not bright.</t>
  </si>
  <si>
    <t xml:space="preserve">Royal Murrurrundi Hotel</t>
  </si>
  <si>
    <t xml:space="preserve">Spacious car park with facilities near the hotel. Camp for free if having a meal or drinks. Nice hot showers in a portacabin</t>
  </si>
  <si>
    <t xml:space="preserve">Mostly a driving day. Firstly through beautiful outback hamlets like Glen Alice then on the main highway to the town of Muswellbrook Got shopping filled with fuel. Gorgeous meal at the hotel for $57. tomato bruschetta with chips in a bowl and rumps steak with chips and salad.</t>
  </si>
  <si>
    <t xml:space="preserve">Tia Falls Campground</t>
  </si>
  <si>
    <t xml:space="preserve">Very quiet isolated campsite up a 5km dirt track. Just a dump toilet and 6 pitches. Two other pitched occupied. </t>
  </si>
  <si>
    <t xml:space="preserve">Mostly driving again. Called in to see the Golden Guitar and and Oxley Lookout in Tamworth and had a walk around the high street. Picked up a couple of things from Coles and also got a Bluetooth speaker. Looked at Apsley Falls, which were impressive and then on to Tia Falls. Did the 5KM Tiara Walk to the falls lookout and the Tiara Lookout. Very peaceful and serene through native gum trees. Salad and new potatoes for tea. Yummy. Then Madeira Cake</t>
  </si>
  <si>
    <r>
      <rPr>
        <sz val="10"/>
        <rFont val="Arial"/>
        <family val="2"/>
        <charset val="1"/>
      </rPr>
      <t xml:space="preserve">03 &amp; 04/05/26 &amp; 5</t>
    </r>
    <r>
      <rPr>
        <vertAlign val="superscript"/>
        <sz val="10"/>
        <rFont val="Arial"/>
        <family val="2"/>
        <charset val="1"/>
      </rPr>
      <t xml:space="preserve">th</t>
    </r>
  </si>
  <si>
    <t xml:space="preserve">NRMA Breakwell Port Macquarie</t>
  </si>
  <si>
    <t xml:space="preserve">Bit scruffy but convenient</t>
  </si>
  <si>
    <t xml:space="preserve">Went in to to town, did some admin, laundry, shopping, Chez had haircut. Walked Coastal Walk. Caught some small fish.</t>
  </si>
  <si>
    <t xml:space="preserve">Bonville Campground</t>
  </si>
  <si>
    <t xml:space="preserve">Nice site, like being in the Swiss Alps, drop toilet, bit of road noise.</t>
  </si>
  <si>
    <t xml:space="preserve">Caught ferry and turned left….did I get it wrong? Road was total nightmare, dirt all up the clean van. Had breakfast in Gladstone then walked the trail in Nambucca heads and then the urunga boardwalk.</t>
  </si>
  <si>
    <t xml:space="preserve">Mother of Ducks Lagoon</t>
  </si>
  <si>
    <t xml:space="preserve">Arrived late, super freezing, woke up cold, but was nice and quiet, with toilets and water</t>
  </si>
  <si>
    <t xml:space="preserve">Looked around Coffs Harbour and went for a beautiful walk along the sea front and up to Muttonbird Island. Visited Dorrigo, which was a nice little mountainside town, then Dangar Falls, then Ebor Falls, then had a dusk drive with the sun in our eyes and kangaroos everywhere to the campsite. Didn’t arrive until almost dark</t>
  </si>
  <si>
    <t xml:space="preserve">Tenterfield Show ground</t>
  </si>
  <si>
    <t xml:space="preserve">Nice site, got a great pitch by the river, had an awesome nights sleep, woke up to warm sunshine. Good facilitates</t>
  </si>
  <si>
    <t xml:space="preserve">Set off early to get warm….lol. Went to Stonehenge, which was a bit rubbish and the famous balanci9ng rock was actually on private land. The3n went to the Australian standing stones, which were a bit bizarre also, but nice and in loverly parkland. Then walked around Glen Innes, finally visited the Tenterfield Railway Museum, which was really good value for $15 for two of us. Great exhibits and we were allowed to touch and walk over everything and go in the carriages Excellent value for money.</t>
  </si>
  <si>
    <t xml:space="preserve">Legume Town Hall</t>
  </si>
  <si>
    <t xml:space="preserve">Donation pitch behind village hall. Was OK and pretty quiet. Toilets manky and steel</t>
  </si>
  <si>
    <t xml:space="preserve">Visited a few things including Thunderbolt Hideout, great caves and nice little track. WW2 tank traps – they were OK and dead close to the road. Climbed bald Rock. Very impressive huge rock in the middle of the mountains and greenery. Very steep ascent but came down the scenic way.</t>
  </si>
  <si>
    <t xml:space="preserve">Coominya Farm Stay</t>
  </si>
  <si>
    <t xml:space="preserve">Nice flat open space with loads of room. Portaloo toilets but immaculately clean. Two good showers and a camp kitchen with kettle microwave, toaster and tables and chairs. Pleasantly nice</t>
  </si>
  <si>
    <t xml:space="preserve">Beautiful day in the mountains driving. Some single tracks and hugely steep descents. Walked the 2KM circular route at Queen Mary Falls. The falls were OK, but not as impressive as others we’ve seen. Got a few bits of shopping in Boonah. Town was shut except the hotel and an IGA</t>
  </si>
  <si>
    <t xml:space="preserve">Ingenia Holidays Noosa North</t>
  </si>
  <si>
    <t xml:space="preserve">Nice site, good facilities, great camp kitchen, got all the washing done</t>
  </si>
  <si>
    <t xml:space="preserve">Nice couple of days did the coastal walk and came back through the woods. Really nice. Made burgers for tea.</t>
  </si>
  <si>
    <t xml:space="preserve">Same</t>
  </si>
  <si>
    <t xml:space="preserve">Discovery Parks Hervey Bay</t>
  </si>
  <si>
    <t xml:space="preserve">beautiful site, awesome facilities, great camp kitchen, had the rest of the burgers for tea.</t>
  </si>
  <si>
    <t xml:space="preserve">Called and walked Doggerel Walking Track. Short walk but great trees. Lots of mosquitoes, found a leech in the car after. Called at Tin Can Bay but it was raining so we just had a bakery. Walked along the front, but wasn’t sure about swimming due to stingers Came back and relaxed by the pool.</t>
  </si>
  <si>
    <r>
      <rPr>
        <sz val="10"/>
        <rFont val="Arial"/>
        <family val="2"/>
        <charset val="1"/>
      </rPr>
      <t xml:space="preserve">Discovery Parks</t>
    </r>
    <r>
      <rPr>
        <b val="true"/>
        <sz val="10"/>
        <rFont val="Arial"/>
        <family val="2"/>
        <charset val="1"/>
      </rPr>
      <t xml:space="preserve"> Baraga</t>
    </r>
  </si>
  <si>
    <t xml:space="preserve">1770 Eco Camp</t>
  </si>
  <si>
    <t xml:space="preserve">Chez quite liked it but I thought it was rubbish. It was certainly quiet and the amenities were good, but it was all over the place and the camp kitchen was rubbish</t>
  </si>
  <si>
    <t xml:space="preserve">Had a nice day visited Agnes Water, which was like every other coastal village, also went o Town of 1770 to see where Cook landed. Nice relaxing day.</t>
  </si>
  <si>
    <t xml:space="preserve">Quneensland Heritage Park</t>
  </si>
  <si>
    <t xml:space="preserve">Flat open very dry piece of land behind the Heritage Centre. Very secure and good ablutions with showers</t>
  </si>
  <si>
    <t xml:space="preserve">Wen to the Calladine Valley Show Rodeo and car smash o rama. Great day out.</t>
  </si>
  <si>
    <t xml:space="preserve">Rolleston Heritage Park</t>
  </si>
  <si>
    <t xml:space="preserve">Nice place, good camp kitchen and Wi-Fi average. Clean toilets etc.</t>
  </si>
  <si>
    <t xml:space="preserve">Finished off the heritage centre visit this morning then on to the banana which turned out to be a cow not a banana, then to the Moura No 2 mine memorial and the open cast viewing area and the 150 meridian marker. Quite a lot of driving through prairie grassland and trees. Quite relaxing, really enjoyed it.</t>
  </si>
  <si>
    <t xml:space="preserve">RSL Sapphire</t>
  </si>
  <si>
    <t xml:space="preserve">Great park with good facilities run for veterans only</t>
  </si>
  <si>
    <t xml:space="preserve">Went to the Heritage Mine but it was shut. Had a look around Ruby vale and an average meal in the pub. Went to campsite and the guy let us go up to his claim. Was totally fascinating.</t>
  </si>
  <si>
    <t xml:space="preserve">Free camp north of Clermont on Gold Fossicking Area</t>
  </si>
  <si>
    <t xml:space="preserve">Huge area on hard gravel no facilities but very peaceful and stars were amazing. A bit worried about snakes because some locals told us there were tons of snakes.</t>
  </si>
  <si>
    <t xml:space="preserve">Went to Armfest Sapphires and did did the buy a bag of wash from the mine and sort through it experience for $90. Thoroughly enjoyed it and got to take the gems back with us and have the instructions on how to send them to Thailand for polishing and cutting if we want to. </t>
  </si>
  <si>
    <t xml:space="preserve">Macrossan Park</t>
  </si>
  <si>
    <t xml:space="preserve">Nice park up by the river. Good toilets and cold showers. Slept really well. Awesome sunrise.</t>
  </si>
  <si>
    <t xml:space="preserve">Driving day through very lonely countryside to Charters Towers. Went up Charters Towers Hill, and to the bunkers, then to the town, then out to the globe and the big mural and got some bulbs from Super cheap Auto.</t>
  </si>
  <si>
    <t xml:space="preserve">Roadside by the Ferry</t>
  </si>
  <si>
    <t xml:space="preserve">Very quiet until about 6.00am but even then fine. Slept inside to avoid detection. </t>
  </si>
  <si>
    <t xml:space="preserve">Visited Magnetic Island on the ferry, went on the forts walk and saw some Koalas, walked in to Horseshoe Bay, caught bus back to Arcadia Bay and did the snorkelling trail, which was OK but not great visibility. Then walked to Nelly Bay and caught the ferry.</t>
  </si>
  <si>
    <t xml:space="preserve">Vincent ‘Bushy’ Parker Park</t>
  </si>
  <si>
    <t xml:space="preserve">Not too bad of a park. Big area some under shade. Good toilets but nothing else. Bloke and his wife next door kept us awake half the night</t>
  </si>
  <si>
    <t xml:space="preserve">Took Skippy for a service at Auto Repair Centre in Townsville. All was good. Went up to Castle Hill, then to the Army museum at Jezzanine Barracks, then drove along the Strand, then to to the Queenslnad Tropical Museum and finally to the Lagoon at River way Park for a swim and a shower and to use the internet in the library, which was super fast.</t>
  </si>
  <si>
    <t xml:space="preserve">Meunga Creek Caravan Park</t>
  </si>
  <si>
    <t xml:space="preserve">Very peaceful and quiet, slightly dated ablutions but still fine. </t>
  </si>
  <si>
    <t xml:space="preserve">Had a swim in Big Crystal Creek as the road to Little Crystal Creek was closed. The water was fine and clear albeit like freezing cold. Called at Ingham and did the laundry and got a couple of things for tea. </t>
  </si>
  <si>
    <t xml:space="preserve">Babinda Recreation Reserve</t>
  </si>
  <si>
    <t xml:space="preserve">w</t>
  </si>
  <si>
    <t xml:space="preserve">Good free facilities. Hot water 2 dollars for 4 minutes. Clean modern toilets and showers and sinks, Huge gravel circle with camping around the outside. Loads of space.</t>
  </si>
  <si>
    <t xml:space="preserve">Cardwell spa pool, good water but didn’t swim, mission beach, which was OK. Did 3 mile bare foot run on beach. Babinda Boulders. It was only OK. Very touristy lots of people about, even a couple of small tour buses. Looked like they’d come on tours from Cairns. Managed a swim just before dusk as it was quiet then. Very cold in the water, but I had to go because I had been for a run and we were free camping</t>
  </si>
  <si>
    <t xml:space="preserve">25/05/2026 and 26/05/26</t>
  </si>
  <si>
    <t xml:space="preserve">Hambleton Homestay</t>
  </si>
  <si>
    <t xml:space="preserve">Not bad homestay but quite crammed in to basically a big garden. All very bizarre multi generational living with weird uncle somebody or other. Not bad but not worth $40 except for the entertainment</t>
  </si>
  <si>
    <t xml:space="preserve">Nice relaxing day. Walk up to Behana Gorge Walking trail and swim in the waterfall pool. Super cold. Probably the coldest yet but still lovely. Then a bakery stop for a gorgeous apple turnover and coffee. Booked the Great Barrier Reef Tour and accommodation for next few nights. Its a bit hard on the budget but never mind. Went in to Cairns for the day which was good on the bus and had fish and chips. Walked along the esplanade and through the botanic gardens total 10.5 miles</t>
  </si>
  <si>
    <t xml:space="preserve">27 and 28/05/26</t>
  </si>
  <si>
    <t xml:space="preserve">Tropical Breeze Caravan Park</t>
  </si>
  <si>
    <t xml:space="preserve">Reasonable site but expensive really. Toilets and showers quite good, camp kitchen is very good, Wi-Fi half decent but all very squashy with barely any room between vehicles. Still quite nice with a hippy vibe. So many rental vans here it’s unreal.</t>
  </si>
  <si>
    <t xml:space="preserve">Great day Chez organised with plenty to see and do. Visited Trinity Beach for a quick swim, then Palm Cove for an ice cream, then Rex Lookout then Palm Fields for some pictures, then Mowbray River Bridge where we spotted a croc. Second day went on Great Barrier Reef.</t>
  </si>
  <si>
    <t xml:space="preserve">Noah Beach Campsite</t>
  </si>
  <si>
    <t xml:space="preserve">National Park site in Daintree Forest right by the beach. Simple, one drop toilet, no water, no bins, huge pitch</t>
  </si>
  <si>
    <t xml:space="preserve">Great day out. Went on a crocodile river trip by Daintree Ferry with a firm called Brian Belcher. Saw a few crocs and one huge one. Caught ferry and drove up to Cape Tribulation via the Madja Board walk, which was a bit disappointing and the Alexander Lookout. Cape Tribulation is furthest north we are going.</t>
  </si>
  <si>
    <t xml:space="preserve">Mareeba Drive in</t>
  </si>
  <si>
    <t xml:space="preserve">Incl ticket</t>
  </si>
  <si>
    <t xml:space="preserve">If you have a camper you can stay at the drive in for free. Toilets open all night. Great food from the cafe on site and a good price.</t>
  </si>
  <si>
    <t xml:space="preserve">had a run long the beach early morning then walked along it with Chezney and then headed south. Walked the Jindala Boardwalk, which was much better than the one yesterday. Caught the ferry, did washing in Mareeba, went to Emerald Falls for a wash in the creek and then to drive in movie, which was great fun and well priced too.</t>
  </si>
  <si>
    <t xml:space="preserve">31/05/2026 and 1/06/26</t>
  </si>
  <si>
    <t xml:space="preserve">Ravenshoe Railway Caravan Park</t>
  </si>
  <si>
    <t xml:space="preserve">Very nice place in a heritage railway site. Great pitch right next to the old station. Clean facilities, good camp kitchen. Nice to kick back and relax. Cold at night though.</t>
  </si>
  <si>
    <t xml:space="preserve">Called at the waterfalls on the waterfall way. They were alright but nothing that brilliant. We swam in Milandra Falls because it had a pool area. Milaa Milaa Falls was spectacular  but full of people taking Instagram poses and Chez refused to swim there in the end. The other ones were OK, but not for swimming. Came to Ravenshoe. What a lovely little town. Two IGA shops, bakery and various Med ctres etc. Lovely Information Centre with a Heritage Centre and museum in the rear. Chilled out in the afternoon.</t>
  </si>
  <si>
    <t xml:space="preserve">Gilbert River Bridge</t>
  </si>
  <si>
    <t xml:space="preserve">Nothing there but quite a quiet place in a brown grass area. Road trains stopped after dark. Slept well</t>
  </si>
  <si>
    <t xml:space="preserve">Bit of a driving day interspersed with a really visit to Georgetown and a swim in the local pool for free. Great facilities and even managed a shower in semi warm water.</t>
  </si>
  <si>
    <t xml:space="preserve">Walter Creek Bridge</t>
  </si>
  <si>
    <t xml:space="preserve">Nothing there apart from the river. Quite nice really. Failed to find the one by the gravel pit a mile further one and there was something dead in the area because it absolutely stunk.</t>
  </si>
  <si>
    <t xml:space="preserve">Really nice visit to the town of Croydon. Visited all the sites, info ctre, heritage precinct, railway, cafe, shop, Chinese temple and memorial, cemetery. Great informative guy in the information centre.</t>
  </si>
  <si>
    <t xml:space="preserve">Terry Smith Rest Area</t>
  </si>
  <si>
    <t xml:space="preserve">Not bad pull in off the back of a rest area on the main road with toilets. Reasonably quiet after dark one other vehicle there</t>
  </si>
  <si>
    <t xml:space="preserve">Drove down after visiting Karumba. Long drive but good scenery</t>
  </si>
  <si>
    <t xml:space="preserve">Mary Kathleen Abandoned Township</t>
  </si>
  <si>
    <t xml:space="preserve">Huge area of grass and hardstanding left over from the Mary Kathleen Uranium Mine. No facilities but super quiet and parked on concrete hardstanding</t>
  </si>
  <si>
    <t xml:space="preserve">Cloncury and Walkabout Creek Hotel.</t>
  </si>
  <si>
    <t xml:space="preserve">As above</t>
  </si>
  <si>
    <t xml:space="preserve">Walked around the abandoned mining township and then out to the Uranium mine itself. Stunning blue lake. It was 10.25 miles return.</t>
  </si>
  <si>
    <t xml:space="preserve">Irish Club RV Park</t>
  </si>
  <si>
    <t xml:space="preserve">Just on the outskirts of Mount ISA. Just a couple of other vans and what looked like 3 or 4 permanents. No facilities but generally OK. A c3ouple of trains in the night but they didn’t bother us. </t>
  </si>
  <si>
    <t xml:space="preserve">A mixed admin and visit day. Did the washing at the ISA Laind5omat and then to Outback@Isa for a shower and a coffee before our mine tour. Great mine tour at the Hard Times Mine with Steve, located in the Outback@Isa centre. Lasted 3 hours. Went underground and the guide was super informative and really humorous too. Yes it’s expensive but I think it was worth it.</t>
  </si>
  <si>
    <t xml:space="preserve">Went shopping to Woolworth and Coles first thing then to the Outback@Isa ctre for a coffee and qanot6her shower for $2s. Then mostly a driving day. Was going to stop at the Drovers Camp at Camoweal, but it was too expensive $15 each to look on a shged. Fuelled up at Camoweal and then left. Driving day mostly </t>
  </si>
  <si>
    <t xml:space="preserve">One off Costs (AUD)</t>
  </si>
  <si>
    <t xml:space="preserve">Running Total</t>
  </si>
  <si>
    <t xml:space="preserve">Item</t>
  </si>
  <si>
    <t xml:space="preserve">Cost</t>
  </si>
  <si>
    <t xml:space="preserve">Hotel</t>
  </si>
  <si>
    <t xml:space="preserve">ReGO Transfer</t>
  </si>
  <si>
    <t xml:space="preserve">Ubers</t>
  </si>
  <si>
    <t xml:space="preserve">Kmart (Pots pans bedding etc)</t>
  </si>
  <si>
    <t xml:space="preserve">Anaconda (Toilet table)</t>
  </si>
  <si>
    <t xml:space="preserve">Spotlight (cushions)</t>
  </si>
  <si>
    <t xml:space="preserve">Supercheap Auto (wheel trims and polish)</t>
  </si>
  <si>
    <t xml:space="preserve">Anaconda</t>
  </si>
  <si>
    <t xml:space="preserve">Bunnings</t>
  </si>
  <si>
    <t xml:space="preserve">Anaconda (waterproofer and sea shoes)</t>
  </si>
  <si>
    <t xml:space="preserve">Kmart (single quilt and pillow)</t>
  </si>
  <si>
    <t xml:space="preserve">Fishing gear</t>
  </si>
  <si>
    <t xml:space="preserve">Service Skippy inc oil, water, wiper blades</t>
  </si>
  <si>
    <t xml:space="preserve">Radio for the Drive in Cinema</t>
  </si>
  <si>
    <t xml:space="preserve">Standby oil for Skippy </t>
  </si>
  <si>
    <t xml:space="preserve">6 months RegO</t>
  </si>
  <si>
    <t xml:space="preserve">New camp chair</t>
  </si>
  <si>
    <t xml:space="preserve">Recurring Costs (AUD)</t>
  </si>
  <si>
    <t xml:space="preserve">Date </t>
  </si>
  <si>
    <t xml:space="preserve">Item </t>
  </si>
  <si>
    <t xml:space="preserve">Insurance</t>
  </si>
  <si>
    <t xml:space="preserve">Breakdown</t>
  </si>
  <si>
    <t xml:space="preserve">Mobiles</t>
  </si>
  <si>
    <t xml:space="preserve">One mobile</t>
  </si>
  <si>
    <t xml:space="preserve">RAC Insurance</t>
  </si>
  <si>
    <t xml:space="preserve">RAC Breakdown</t>
  </si>
  <si>
    <t xml:space="preserve">New mobile sims</t>
  </si>
  <si>
    <t xml:space="preserve">New Sim for Michael</t>
  </si>
  <si>
    <t xml:space="preserve">2 X Telstra top ups</t>
  </si>
  <si>
    <t xml:space="preserve">Travel Costs (GBP)</t>
  </si>
  <si>
    <t xml:space="preserve">Visas</t>
  </si>
  <si>
    <t xml:space="preserve">Insurance for 8 months</t>
  </si>
  <si>
    <t xml:space="preserve">Flights out</t>
  </si>
  <si>
    <t xml:space="preserve">Nord VPN</t>
  </si>
  <si>
    <t xml:space="preserve">Excursions and Visits</t>
  </si>
  <si>
    <t xml:space="preserve">Rottnest Island Trip</t>
  </si>
  <si>
    <t xml:space="preserve">Jewel Cave</t>
  </si>
  <si>
    <t xml:space="preserve">Burra Heritage Passport</t>
  </si>
  <si>
    <t xml:space="preserve">Kosciusko day pas</t>
  </si>
  <si>
    <t xml:space="preserve">Sydney travel fares</t>
  </si>
  <si>
    <t xml:space="preserve">Scenic World Katoomba</t>
  </si>
  <si>
    <t xml:space="preserve">Tenterfield Railway Museum </t>
  </si>
  <si>
    <t xml:space="preserve">Calladine Valley Rodeo</t>
  </si>
  <si>
    <t xml:space="preserve">Armfest Sapphires</t>
  </si>
  <si>
    <t xml:space="preserve">Magnetic Island Ferry</t>
  </si>
  <si>
    <t xml:space="preserve">Great Barrier Reef Tour Day</t>
  </si>
  <si>
    <t xml:space="preserve">Daintree River Ferry</t>
  </si>
  <si>
    <t xml:space="preserve">Crocodile River trip</t>
  </si>
  <si>
    <t xml:space="preserve">Drive in</t>
  </si>
  <si>
    <t xml:space="preserve">Hard Times Mine </t>
  </si>
  <si>
    <t xml:space="preserve">Running Total in GBP</t>
  </si>
  <si>
    <t xml:space="preserve">Days away</t>
  </si>
  <si>
    <t xml:space="preserve">Fuel</t>
  </si>
  <si>
    <t xml:space="preserve">Total Per Person Per night (PPPN)</t>
  </si>
  <si>
    <t xml:space="preserve">Camping</t>
  </si>
  <si>
    <t xml:space="preserve">PPPN (incl van)</t>
  </si>
  <si>
    <t xml:space="preserve">One-offs</t>
  </si>
  <si>
    <t xml:space="preserve">Recurring</t>
  </si>
  <si>
    <t xml:space="preserve">Excursions &amp; Visits</t>
  </si>
  <si>
    <t xml:space="preserve">Total</t>
  </si>
  <si>
    <t xml:space="preserve">Travel Costs</t>
  </si>
  <si>
    <t xml:space="preserve">Sub Total</t>
  </si>
  <si>
    <t xml:space="preserve">Add in Van Purchase *</t>
  </si>
  <si>
    <t xml:space="preserve">Deduct van resale *</t>
  </si>
  <si>
    <t xml:space="preserve">Grand Total</t>
  </si>
  <si>
    <t xml:space="preserve">* These figures will be added at the end of the trip</t>
  </si>
</sst>
</file>

<file path=xl/styles.xml><?xml version="1.0" encoding="utf-8"?>
<styleSheet xmlns="http://schemas.openxmlformats.org/spreadsheetml/2006/main">
  <numFmts count="11">
    <numFmt numFmtId="164" formatCode="General"/>
    <numFmt numFmtId="165" formatCode="0.00"/>
    <numFmt numFmtId="166" formatCode="[$$-C09]#,##0.00;[RED]\-[$$-C09]#,##0.00"/>
    <numFmt numFmtId="167" formatCode="#,##0"/>
    <numFmt numFmtId="168" formatCode="[$-809]0.00"/>
    <numFmt numFmtId="169" formatCode="[$-809]#,##0.00"/>
    <numFmt numFmtId="170" formatCode="dd/mm/yy"/>
    <numFmt numFmtId="171" formatCode="0.0"/>
    <numFmt numFmtId="172" formatCode="@"/>
    <numFmt numFmtId="173" formatCode="[$£-809]#,##0.00;[RED]\-[$£-809]#,##0.00"/>
    <numFmt numFmtId="174" formatCode="[$-809]#,##0"/>
  </numFmts>
  <fonts count="7">
    <font>
      <sz val="10"/>
      <name val="Arial"/>
      <family val="2"/>
      <charset val="1"/>
    </font>
    <font>
      <sz val="10"/>
      <name val="Arial"/>
      <family val="0"/>
    </font>
    <font>
      <sz val="10"/>
      <name val="Arial"/>
      <family val="0"/>
    </font>
    <font>
      <sz val="10"/>
      <name val="Arial"/>
      <family val="0"/>
    </font>
    <font>
      <b val="true"/>
      <sz val="20"/>
      <name val="Arial"/>
      <family val="2"/>
      <charset val="1"/>
    </font>
    <font>
      <b val="true"/>
      <sz val="10"/>
      <name val="Arial"/>
      <family val="2"/>
      <charset val="1"/>
    </font>
    <font>
      <vertAlign val="superscript"/>
      <sz val="10"/>
      <name val="Arial"/>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xf numFmtId="167" fontId="0" fillId="0" borderId="0" xfId="0" applyFont="false" applyBorder="false" applyAlignment="true" applyProtection="true">
      <alignment horizontal="general" vertical="bottom" textRotation="0" wrapText="false" indent="0" shrinkToFit="false"/>
      <protection locked="true" hidden="false"/>
    </xf>
    <xf numFmtId="166" fontId="5" fillId="0" borderId="0" xfId="0" applyFont="true" applyBorder="false" applyAlignment="true" applyProtection="true">
      <alignment horizontal="general" vertical="bottom" textRotation="0" wrapText="false" indent="0" shrinkToFit="false"/>
      <protection locked="true" hidden="false"/>
    </xf>
    <xf numFmtId="168" fontId="5" fillId="0" borderId="0" xfId="0" applyFont="true" applyBorder="false" applyAlignment="true" applyProtection="true">
      <alignment horizontal="general" vertical="bottom" textRotation="0" wrapText="false" indent="0" shrinkToFit="false"/>
      <protection locked="true" hidden="false"/>
    </xf>
    <xf numFmtId="169" fontId="5" fillId="0" borderId="0" xfId="0" applyFont="true" applyBorder="false" applyAlignment="true" applyProtection="true">
      <alignment horizontal="general" vertical="bottom"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7" fontId="5" fillId="0" borderId="0" xfId="0" applyFont="true" applyBorder="false" applyAlignment="true" applyProtection="true">
      <alignment horizontal="general" vertical="bottom" textRotation="0" wrapText="false" indent="0" shrinkToFit="false"/>
      <protection locked="true" hidden="false"/>
    </xf>
    <xf numFmtId="170" fontId="0" fillId="0" borderId="0" xfId="0" applyFont="false" applyBorder="false" applyAlignment="true" applyProtection="true">
      <alignment horizontal="general" vertical="bottom" textRotation="0" wrapText="false" indent="0" shrinkToFit="false"/>
      <protection locked="true" hidden="false"/>
    </xf>
    <xf numFmtId="171"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true">
      <alignment horizontal="left" vertical="top" textRotation="0" wrapText="false" indent="0" shrinkToFit="false"/>
      <protection locked="true" hidden="false"/>
    </xf>
    <xf numFmtId="166" fontId="0" fillId="0" borderId="0" xfId="0" applyFont="false" applyBorder="false" applyAlignment="true" applyProtection="true">
      <alignment horizontal="general" vertical="top" textRotation="0" wrapText="false" indent="0" shrinkToFit="false"/>
      <protection locked="true" hidden="false"/>
    </xf>
    <xf numFmtId="172" fontId="0" fillId="0" borderId="0" xfId="0" applyFont="false" applyBorder="false" applyAlignment="true" applyProtection="true">
      <alignment horizontal="general" vertical="top" textRotation="0" wrapText="false" indent="0" shrinkToFit="false"/>
      <protection locked="true" hidden="false"/>
    </xf>
    <xf numFmtId="164" fontId="5" fillId="0" borderId="0" xfId="0" applyFont="true" applyBorder="false" applyAlignment="true" applyProtection="true">
      <alignment horizontal="left" vertical="top" textRotation="0" wrapText="false" indent="0" shrinkToFit="false"/>
      <protection locked="true" hidden="false"/>
    </xf>
    <xf numFmtId="166" fontId="5" fillId="0" borderId="0" xfId="0" applyFont="true" applyBorder="false" applyAlignment="true" applyProtection="true">
      <alignment horizontal="general" vertical="top"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72" fontId="5" fillId="0" borderId="0" xfId="0" applyFont="true" applyBorder="false" applyAlignment="true" applyProtection="true">
      <alignment horizontal="general" vertical="top" textRotation="0" wrapText="true" indent="0" shrinkToFit="false"/>
      <protection locked="true" hidden="false"/>
    </xf>
    <xf numFmtId="164" fontId="0" fillId="0" borderId="0" xfId="0" applyFont="true" applyBorder="false" applyAlignment="true" applyProtection="true">
      <alignment horizontal="general" vertical="top" textRotation="0" wrapText="true" indent="0" shrinkToFit="false"/>
      <protection locked="true" hidden="false"/>
    </xf>
    <xf numFmtId="172" fontId="0" fillId="0" borderId="0" xfId="0" applyFont="true" applyBorder="false" applyAlignment="true" applyProtection="true">
      <alignment horizontal="general" vertical="top" textRotation="0" wrapText="true" indent="0" shrinkToFit="false"/>
      <protection locked="true" hidden="false"/>
    </xf>
    <xf numFmtId="170" fontId="0" fillId="0" borderId="0" xfId="0" applyFont="false" applyBorder="false" applyAlignment="true" applyProtection="true">
      <alignment horizontal="left" vertical="top" textRotation="0" wrapText="false" indent="0" shrinkToFit="false"/>
      <protection locked="true" hidden="false"/>
    </xf>
    <xf numFmtId="173" fontId="0" fillId="0" borderId="0" xfId="0" applyFont="false" applyBorder="false" applyAlignment="true" applyProtection="true">
      <alignment horizontal="general" vertical="bottom" textRotation="0" wrapText="false" indent="0" shrinkToFit="false"/>
      <protection locked="true" hidden="false"/>
    </xf>
    <xf numFmtId="173" fontId="5" fillId="0" borderId="0" xfId="0" applyFont="true" applyBorder="false" applyAlignment="true" applyProtection="true">
      <alignment horizontal="general" vertical="bottom" textRotation="0" wrapText="false" indent="0" shrinkToFit="false"/>
      <protection locked="true" hidden="false"/>
    </xf>
    <xf numFmtId="174" fontId="0" fillId="0" borderId="0" xfId="0" applyFont="fals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Relationship Id="rId12" Type="http://schemas.openxmlformats.org/officeDocument/2006/relationships/usernames" Target="revisions/userNames.xml"/><Relationship Id="rId13" Type="http://schemas.openxmlformats.org/officeDocument/2006/relationships/revisionHeaders" Target="revisions/revisionHeaders.xml"/>
</Relationships>
</file>

<file path=xl/revisions/_rels/revisionHeaders.xml.rels><?xml version="1.0" encoding="UTF-8"?>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
</Relationships>
</file>

<file path=xl/revisions/revisionHeaders.xml><?xml version="1.0" encoding="utf-8"?>
<headers xmlns="http://schemas.openxmlformats.org/spreadsheetml/2006/main" xmlns:r="http://schemas.openxmlformats.org/officeDocument/2006/relationships" guid="{26E739B5-B307-4954-8FE9-EB7F3F6DDF33}">
  <header guid="{03E9E4F6-E8B4-4D19-8FFA-E7B450650849}" dateTime="2026-06-11T18:00:00.000000000Z" userName="Unknown Author" r:id="rId1" minRId="1" maxRId="1" maxSheetId="9">
    <sheetIdMap count="8">
      <sheetId val="1"/>
      <sheetId val="2"/>
      <sheetId val="3"/>
      <sheetId val="4"/>
      <sheetId val="5"/>
      <sheetId val="6"/>
      <sheetId val="7"/>
      <sheetId val="8"/>
    </sheetIdMap>
  </header>
  <header guid="{26E739B5-B307-4954-8FE9-EB7F3F6DDF33}" dateTime="2026-06-11T18:01:00.000000000Z" userName="Unknown Author" r:id="rId2" minRId="2" maxRId="5" maxSheetId="9">
    <sheetIdMap count="8">
      <sheetId val="1"/>
      <sheetId val="2"/>
      <sheetId val="3"/>
      <sheetId val="4"/>
      <sheetId val="5"/>
      <sheetId val="6"/>
      <sheetId val="7"/>
      <sheetId val="8"/>
    </sheetIdMap>
  </header>
</headers>
</file>

<file path=xl/revisions/revisionLog1.xml><?xml version="1.0" encoding="utf-8"?>
<revisions xmlns="http://schemas.openxmlformats.org/spreadsheetml/2006/main" xmlns:r="http://schemas.openxmlformats.org/officeDocument/2006/relationships">
  <rcc rId="1" ua="false" sId="8">
    <oc r="B17" t="inlineStr">
      <is>
        <r>
          <rPr>
            <sz val="10"/>
            <rFont val="Arial"/>
            <family val="2"/>
            <charset val="1"/>
          </rPr>
          <t xml:space="preserve">*</t>
        </r>
      </is>
    </oc>
    <nc r="B17"/>
  </rcc>
</revisions>
</file>

<file path=xl/revisions/revisionLog2.xml><?xml version="1.0" encoding="utf-8"?>
<revisions xmlns="http://schemas.openxmlformats.org/spreadsheetml/2006/main" xmlns:r="http://schemas.openxmlformats.org/officeDocument/2006/relationships">
  <rcc rId="2" ua="false" sId="8">
    <oc r="B19" t="inlineStr">
      <is>
        <r>
          <rPr>
            <sz val="10"/>
            <rFont val="Arial"/>
            <family val="2"/>
            <charset val="1"/>
          </rPr>
          <t xml:space="preserve">*</t>
        </r>
      </is>
    </oc>
    <nc r="B19"/>
  </rcc>
  <rcc rId="3" ua="false" sId="8">
    <oc r="A17" t="inlineStr">
      <is>
        <r>
          <rPr>
            <sz val="10"/>
            <rFont val="Arial"/>
            <family val="2"/>
            <charset val="1"/>
          </rPr>
          <t xml:space="preserve">Add in Van Purchase</t>
        </r>
      </is>
    </oc>
    <nc r="A17" t="inlineStr">
      <is>
        <r>
          <rPr>
            <sz val="10"/>
            <rFont val="Arial"/>
            <family val="2"/>
            <charset val="1"/>
          </rPr>
          <t xml:space="preserve">Add in Van Purchase *</t>
        </r>
      </is>
    </nc>
  </rcc>
  <rcc rId="4" ua="false" sId="8">
    <oc r="A19" t="inlineStr">
      <is>
        <r>
          <rPr>
            <sz val="10"/>
            <rFont val="Arial"/>
            <family val="2"/>
            <charset val="1"/>
          </rPr>
          <t xml:space="preserve">Deduct van resale</t>
        </r>
      </is>
    </oc>
    <nc r="A19" t="inlineStr">
      <is>
        <r>
          <rPr>
            <sz val="10"/>
            <rFont val="Arial"/>
            <family val="2"/>
            <charset val="1"/>
          </rPr>
          <t xml:space="preserve">Deduct van resale *</t>
        </r>
      </is>
    </nc>
  </rcc>
  <rcc rId="5" ua="false" sId="1">
    <oc r="A1" t="inlineStr">
      <is>
        <r>
          <rPr>
            <sz val="10"/>
            <rFont val="Arial"/>
            <family val="2"/>
            <charset val="1"/>
          </rPr>
          <t xml:space="preserve">C</t>
        </r>
      </is>
    </oc>
    <nc r="A1"/>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5"/>
  <sheetViews>
    <sheetView showFormulas="false" showGridLines="true" showRowColHeaders="true" showZeros="true" rightToLeft="false" tabSelected="true" showOutlineSymbols="true" defaultGridColor="true" view="normal" topLeftCell="A1" colorId="64" zoomScale="161" zoomScaleNormal="161" zoomScalePageLayoutView="100" workbookViewId="0">
      <selection pane="topLeft" activeCell="B6" activeCellId="0" sqref="B6"/>
    </sheetView>
  </sheetViews>
  <sheetFormatPr defaultColWidth="11.53515625" defaultRowHeight="12.8" zeroHeight="false" outlineLevelRow="0" outlineLevelCol="0"/>
  <sheetData>
    <row r="1" customFormat="false" ht="12.8" hidden="false" customHeight="false" outlineLevel="0" collapsed="false">
      <c r="A1" s="1"/>
    </row>
    <row r="11" customFormat="false" ht="24.45" hidden="false" customHeight="false" outlineLevel="0" collapsed="false">
      <c r="D11" s="2" t="s">
        <v>0</v>
      </c>
      <c r="H11" s="2" t="s">
        <v>1</v>
      </c>
    </row>
    <row r="12" customFormat="false" ht="24.45" hidden="false" customHeight="false" outlineLevel="0" collapsed="false">
      <c r="D12" s="2"/>
    </row>
    <row r="13" customFormat="false" ht="12.8" hidden="false" customHeight="false" outlineLevel="0" collapsed="false">
      <c r="B13" s="3" t="s">
        <v>2</v>
      </c>
    </row>
    <row r="14" customFormat="false" ht="12.8" hidden="false" customHeight="false" outlineLevel="0" collapsed="false">
      <c r="B14" s="1" t="s">
        <v>3</v>
      </c>
    </row>
    <row r="15" customFormat="false" ht="12.8" hidden="false" customHeight="false" outlineLevel="0" collapsed="false">
      <c r="B15" s="1" t="s">
        <v>4</v>
      </c>
    </row>
    <row r="16" customFormat="false" ht="12.8" hidden="false" customHeight="false" outlineLevel="0" collapsed="false">
      <c r="B16" s="1" t="s">
        <v>5</v>
      </c>
    </row>
    <row r="17" customFormat="false" ht="12.8" hidden="false" customHeight="false" outlineLevel="0" collapsed="false">
      <c r="B17" s="1" t="s">
        <v>6</v>
      </c>
    </row>
    <row r="18" customFormat="false" ht="12.8" hidden="false" customHeight="false" outlineLevel="0" collapsed="false">
      <c r="B18" s="1" t="s">
        <v>7</v>
      </c>
    </row>
    <row r="20" customFormat="false" ht="12.8" hidden="false" customHeight="false" outlineLevel="0" collapsed="false">
      <c r="B20" s="3" t="s">
        <v>8</v>
      </c>
    </row>
    <row r="21" customFormat="false" ht="12.8" hidden="false" customHeight="false" outlineLevel="0" collapsed="false">
      <c r="B21" s="4" t="n">
        <v>1</v>
      </c>
      <c r="C21" s="1" t="s">
        <v>9</v>
      </c>
    </row>
    <row r="22" customFormat="false" ht="12.8" hidden="false" customHeight="false" outlineLevel="0" collapsed="false">
      <c r="B22" s="4" t="n">
        <v>2</v>
      </c>
      <c r="C22" s="1" t="s">
        <v>10</v>
      </c>
    </row>
    <row r="23" customFormat="false" ht="12.8" hidden="false" customHeight="false" outlineLevel="0" collapsed="false">
      <c r="B23" s="4" t="n">
        <v>3</v>
      </c>
      <c r="C23" s="1" t="s">
        <v>11</v>
      </c>
    </row>
    <row r="24" customFormat="false" ht="12.8" hidden="false" customHeight="false" outlineLevel="0" collapsed="false">
      <c r="B24" s="4" t="n">
        <v>4</v>
      </c>
      <c r="C24" s="1" t="s">
        <v>12</v>
      </c>
    </row>
    <row r="25" customFormat="false" ht="12.8" hidden="false" customHeight="false" outlineLevel="0" collapsed="false">
      <c r="B25" s="4" t="n">
        <v>5</v>
      </c>
      <c r="C25" s="1" t="s">
        <v>13</v>
      </c>
    </row>
    <row r="26" customFormat="false" ht="12.8" hidden="false" customHeight="false" outlineLevel="0" collapsed="false">
      <c r="B26" s="4" t="n">
        <v>6</v>
      </c>
      <c r="C26" s="1" t="s">
        <v>14</v>
      </c>
    </row>
    <row r="27" customFormat="false" ht="12.8" hidden="false" customHeight="false" outlineLevel="0" collapsed="false">
      <c r="B27" s="4" t="n">
        <v>7</v>
      </c>
      <c r="C27" s="1" t="s">
        <v>15</v>
      </c>
    </row>
    <row r="28" customFormat="false" ht="12.8" hidden="false" customHeight="false" outlineLevel="0" collapsed="false">
      <c r="B28" s="4" t="n">
        <v>8</v>
      </c>
      <c r="C28" s="1" t="s">
        <v>16</v>
      </c>
    </row>
    <row r="29" customFormat="false" ht="12.8" hidden="false" customHeight="false" outlineLevel="0" collapsed="false">
      <c r="B29" s="4" t="n">
        <v>9</v>
      </c>
      <c r="C29" s="1" t="s">
        <v>17</v>
      </c>
    </row>
    <row r="30" customFormat="false" ht="12.8" hidden="false" customHeight="false" outlineLevel="0" collapsed="false">
      <c r="B30" s="4" t="n">
        <v>10</v>
      </c>
      <c r="C30" s="1" t="s">
        <v>18</v>
      </c>
    </row>
    <row r="31" customFormat="false" ht="12.8" hidden="false" customHeight="false" outlineLevel="0" collapsed="false">
      <c r="B31" s="4" t="n">
        <v>11</v>
      </c>
      <c r="C31" s="1" t="s">
        <v>19</v>
      </c>
    </row>
    <row r="32" customFormat="false" ht="12.8" hidden="false" customHeight="false" outlineLevel="0" collapsed="false">
      <c r="C32" s="1" t="s">
        <v>20</v>
      </c>
    </row>
    <row r="34" customFormat="false" ht="12.8" hidden="false" customHeight="false" outlineLevel="0" collapsed="false">
      <c r="B34" s="3" t="s">
        <v>21</v>
      </c>
      <c r="C34" s="1" t="s">
        <v>22</v>
      </c>
    </row>
    <row r="35" customFormat="false" ht="12.8" hidden="false" customHeight="false" outlineLevel="0" collapsed="false">
      <c r="C35" s="1" t="s">
        <v>23</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I52"/>
  <sheetViews>
    <sheetView showFormulas="false" showGridLines="true" showRowColHeaders="true" showZeros="true" rightToLeft="false" tabSelected="false" showOutlineSymbols="true" defaultGridColor="true" view="normal" topLeftCell="A1" colorId="64" zoomScale="161" zoomScaleNormal="161" zoomScalePageLayoutView="100" workbookViewId="0">
      <selection pane="topLeft" activeCell="C4" activeCellId="0" sqref="C4"/>
    </sheetView>
  </sheetViews>
  <sheetFormatPr defaultColWidth="11.53515625" defaultRowHeight="12.8" zeroHeight="false" outlineLevelRow="0" outlineLevelCol="0"/>
  <cols>
    <col collapsed="false" customWidth="true" hidden="false" outlineLevel="0" max="1" min="1" style="1" width="4.41"/>
    <col collapsed="false" customWidth="true" hidden="false" outlineLevel="0" max="2" min="2" style="1" width="22.72"/>
    <col collapsed="false" customWidth="false" hidden="false" outlineLevel="0" max="3" min="3" style="5" width="11.53"/>
    <col collapsed="false" customWidth="false" hidden="false" outlineLevel="0" max="4" min="4" style="6" width="11.53"/>
    <col collapsed="false" customWidth="true" hidden="false" outlineLevel="0" max="5" min="5" style="6" width="20.39"/>
    <col collapsed="false" customWidth="true" hidden="false" outlineLevel="0" max="6" min="6" style="7" width="19.79"/>
    <col collapsed="false" customWidth="true" hidden="false" outlineLevel="0" max="8" min="8" style="5" width="15.64"/>
    <col collapsed="false" customWidth="true" hidden="false" outlineLevel="0" max="9" min="9" style="1" width="11.24"/>
  </cols>
  <sheetData>
    <row r="1" customFormat="false" ht="12.8" hidden="false" customHeight="false" outlineLevel="0" collapsed="false">
      <c r="B1" s="3"/>
    </row>
    <row r="2" customFormat="false" ht="12.8" hidden="false" customHeight="false" outlineLevel="0" collapsed="false">
      <c r="B2" s="3" t="s">
        <v>24</v>
      </c>
    </row>
    <row r="4" customFormat="false" ht="12.8" hidden="false" customHeight="false" outlineLevel="0" collapsed="false">
      <c r="B4" s="3" t="s">
        <v>25</v>
      </c>
      <c r="C4" s="8" t="n">
        <f aca="false">SUM(D:D)</f>
        <v>3119.26</v>
      </c>
      <c r="E4" s="6" t="s">
        <v>26</v>
      </c>
    </row>
    <row r="5" customFormat="false" ht="12.8" hidden="false" customHeight="false" outlineLevel="0" collapsed="false">
      <c r="B5" s="3" t="s">
        <v>27</v>
      </c>
      <c r="C5" s="9" t="n">
        <f aca="false">AVERAGE(I:I)</f>
        <v>30.1526159722101</v>
      </c>
    </row>
    <row r="6" customFormat="false" ht="12.8" hidden="false" customHeight="false" outlineLevel="0" collapsed="false">
      <c r="B6" s="3" t="s">
        <v>28</v>
      </c>
      <c r="C6" s="8" t="n">
        <f aca="false">AVERAGE(E10:E502)</f>
        <v>2.11562738450673</v>
      </c>
    </row>
    <row r="7" customFormat="false" ht="12.8" hidden="false" customHeight="false" outlineLevel="0" collapsed="false">
      <c r="B7" s="3" t="s">
        <v>29</v>
      </c>
      <c r="C7" s="10" t="n">
        <f aca="false">AVERAGE(H11:H503)</f>
        <v>10.1935237217252</v>
      </c>
    </row>
    <row r="9" customFormat="false" ht="12.8" hidden="false" customHeight="false" outlineLevel="0" collapsed="false">
      <c r="B9" s="3" t="s">
        <v>30</v>
      </c>
      <c r="C9" s="11" t="s">
        <v>31</v>
      </c>
      <c r="D9" s="8" t="s">
        <v>32</v>
      </c>
      <c r="E9" s="8" t="s">
        <v>33</v>
      </c>
      <c r="F9" s="12" t="s">
        <v>34</v>
      </c>
      <c r="G9" s="3" t="s">
        <v>35</v>
      </c>
      <c r="H9" s="11" t="s">
        <v>36</v>
      </c>
      <c r="I9" s="3" t="s">
        <v>37</v>
      </c>
    </row>
    <row r="10" customFormat="false" ht="12.8" hidden="false" customHeight="false" outlineLevel="0" collapsed="false">
      <c r="B10" s="13" t="n">
        <v>46096</v>
      </c>
      <c r="C10" s="5" t="n">
        <v>25.51</v>
      </c>
      <c r="D10" s="6" t="n">
        <v>57.63</v>
      </c>
      <c r="E10" s="6" t="n">
        <f aca="false">SUM(D10/C10)</f>
        <v>2.25911407291258</v>
      </c>
      <c r="F10" s="7" t="n">
        <v>365777</v>
      </c>
      <c r="I10" s="14"/>
    </row>
    <row r="11" customFormat="false" ht="12.8" hidden="false" customHeight="false" outlineLevel="0" collapsed="false">
      <c r="B11" s="13" t="n">
        <v>46097</v>
      </c>
      <c r="C11" s="5" t="n">
        <v>23.52</v>
      </c>
      <c r="D11" s="6" t="n">
        <v>53.04</v>
      </c>
      <c r="E11" s="6" t="n">
        <f aca="false">SUM(D11/C11)</f>
        <v>2.25510204081633</v>
      </c>
      <c r="F11" s="7" t="n">
        <v>366002</v>
      </c>
      <c r="G11" s="1" t="n">
        <f aca="false">SUM(F11-F10)</f>
        <v>225</v>
      </c>
      <c r="H11" s="5" t="n">
        <f aca="false">SUM(G11/C11)</f>
        <v>9.56632653061225</v>
      </c>
      <c r="I11" s="14" t="n">
        <f aca="false">SUM(282.481/H11)</f>
        <v>29.5286805333333</v>
      </c>
    </row>
    <row r="12" customFormat="false" ht="12.8" hidden="false" customHeight="false" outlineLevel="0" collapsed="false">
      <c r="B12" s="13" t="n">
        <v>46099</v>
      </c>
      <c r="C12" s="5" t="n">
        <v>43.14</v>
      </c>
      <c r="D12" s="6" t="n">
        <v>100</v>
      </c>
      <c r="E12" s="6" t="n">
        <f aca="false">SUM(D12/C12)</f>
        <v>2.31803430690774</v>
      </c>
      <c r="F12" s="7" t="n">
        <v>366422</v>
      </c>
      <c r="G12" s="1" t="n">
        <f aca="false">SUM(F12-F11)</f>
        <v>420</v>
      </c>
      <c r="H12" s="5" t="n">
        <f aca="false">SUM(G12/C12)</f>
        <v>9.73574408901252</v>
      </c>
      <c r="I12" s="14" t="n">
        <f aca="false">SUM(282.481/H12)</f>
        <v>29.0148341428571</v>
      </c>
    </row>
    <row r="13" customFormat="false" ht="12.8" hidden="false" customHeight="false" outlineLevel="0" collapsed="false">
      <c r="B13" s="13" t="n">
        <v>46101</v>
      </c>
      <c r="C13" s="5" t="n">
        <v>22.14</v>
      </c>
      <c r="D13" s="6" t="n">
        <v>50</v>
      </c>
      <c r="E13" s="6" t="n">
        <f aca="false">SUM(D13/C13)</f>
        <v>2.2583559168925</v>
      </c>
      <c r="F13" s="7" t="n">
        <v>366794</v>
      </c>
      <c r="G13" s="1" t="n">
        <f aca="false">SUM(F13-F12)</f>
        <v>372</v>
      </c>
      <c r="H13" s="5" t="n">
        <f aca="false">SUM(G13/C13)</f>
        <v>16.8021680216802</v>
      </c>
      <c r="I13" s="14" t="n">
        <f aca="false">SUM(282.481/H13)</f>
        <v>16.8121756451613</v>
      </c>
    </row>
    <row r="14" customFormat="false" ht="12.8" hidden="false" customHeight="false" outlineLevel="0" collapsed="false">
      <c r="B14" s="13" t="n">
        <v>46103</v>
      </c>
      <c r="C14" s="5" t="n">
        <v>50</v>
      </c>
      <c r="D14" s="6" t="n">
        <v>130.45</v>
      </c>
      <c r="E14" s="6" t="n">
        <f aca="false">SUM(D14/C14)</f>
        <v>2.609</v>
      </c>
      <c r="F14" s="7" t="n">
        <v>367107</v>
      </c>
      <c r="G14" s="1" t="n">
        <f aca="false">SUM(F14-F13)</f>
        <v>313</v>
      </c>
      <c r="H14" s="5" t="n">
        <f aca="false">SUM(G14/C14)</f>
        <v>6.26</v>
      </c>
      <c r="I14" s="14" t="n">
        <f aca="false">SUM(282.481/H14)</f>
        <v>45.1247603833866</v>
      </c>
    </row>
    <row r="15" customFormat="false" ht="12.8" hidden="false" customHeight="false" outlineLevel="0" collapsed="false">
      <c r="B15" s="13" t="n">
        <v>46104</v>
      </c>
      <c r="C15" s="5" t="n">
        <v>23.34</v>
      </c>
      <c r="D15" s="6" t="n">
        <v>63.01</v>
      </c>
      <c r="E15" s="6" t="n">
        <f aca="false">SUM(D15/C15)</f>
        <v>2.69965724078835</v>
      </c>
      <c r="F15" s="7" t="n">
        <v>367327</v>
      </c>
      <c r="G15" s="1" t="n">
        <f aca="false">SUM(F15-F14)</f>
        <v>220</v>
      </c>
      <c r="H15" s="5" t="n">
        <f aca="false">SUM(G15/C15)</f>
        <v>9.42587832047986</v>
      </c>
      <c r="I15" s="14" t="n">
        <f aca="false">SUM(282.481/H15)</f>
        <v>29.9686660909091</v>
      </c>
    </row>
    <row r="16" customFormat="false" ht="12.8" hidden="false" customHeight="false" outlineLevel="0" collapsed="false">
      <c r="B16" s="13" t="n">
        <v>46105</v>
      </c>
      <c r="C16" s="5" t="n">
        <v>41.51</v>
      </c>
      <c r="D16" s="6" t="n">
        <v>123.86</v>
      </c>
      <c r="E16" s="6" t="n">
        <f aca="false">SUM(D16/C16)</f>
        <v>2.9838593110094</v>
      </c>
      <c r="F16" s="7" t="n">
        <v>367703</v>
      </c>
      <c r="G16" s="1" t="n">
        <f aca="false">SUM(F16-F15)</f>
        <v>376</v>
      </c>
      <c r="H16" s="5" t="n">
        <f aca="false">SUM(G16/C16)</f>
        <v>9.05805829920501</v>
      </c>
      <c r="I16" s="14" t="n">
        <f aca="false">SUM(282.481/H16)</f>
        <v>31.1856018882979</v>
      </c>
    </row>
    <row r="17" customFormat="false" ht="12.8" hidden="false" customHeight="false" outlineLevel="0" collapsed="false">
      <c r="B17" s="13" t="n">
        <v>46106</v>
      </c>
      <c r="C17" s="5" t="n">
        <v>41.56</v>
      </c>
      <c r="D17" s="6" t="n">
        <v>122.13</v>
      </c>
      <c r="E17" s="6" t="n">
        <f aca="false">SUM(D17/C17)</f>
        <v>2.93864292589028</v>
      </c>
      <c r="F17" s="7" t="n">
        <v>368055</v>
      </c>
      <c r="G17" s="1" t="n">
        <f aca="false">SUM(F17-F16)</f>
        <v>352</v>
      </c>
      <c r="H17" s="5" t="n">
        <f aca="false">SUM(G17/C17)</f>
        <v>8.46968238691049</v>
      </c>
      <c r="I17" s="14" t="n">
        <f aca="false">SUM(282.481/H17)</f>
        <v>33.3520180681818</v>
      </c>
    </row>
    <row r="18" customFormat="false" ht="12.8" hidden="false" customHeight="false" outlineLevel="0" collapsed="false">
      <c r="B18" s="13" t="n">
        <v>46107</v>
      </c>
      <c r="C18" s="5" t="n">
        <v>62.51</v>
      </c>
      <c r="D18" s="6" t="n">
        <v>164.7</v>
      </c>
      <c r="E18" s="6" t="n">
        <f aca="false">SUM(D18/C18)</f>
        <v>2.63477843545033</v>
      </c>
      <c r="F18" s="7" t="n">
        <v>368578</v>
      </c>
      <c r="G18" s="1" t="n">
        <f aca="false">SUM(F18-F17)</f>
        <v>523</v>
      </c>
      <c r="H18" s="5" t="n">
        <f aca="false">SUM(G18/C18)</f>
        <v>8.36666133418653</v>
      </c>
      <c r="I18" s="14" t="n">
        <f aca="false">SUM(282.481/H18)</f>
        <v>33.7626908413002</v>
      </c>
    </row>
    <row r="19" customFormat="false" ht="12.8" hidden="false" customHeight="false" outlineLevel="0" collapsed="false">
      <c r="B19" s="13" t="n">
        <v>46110</v>
      </c>
      <c r="C19" s="5" t="n">
        <v>50.1</v>
      </c>
      <c r="D19" s="6" t="n">
        <v>129.98</v>
      </c>
      <c r="E19" s="6" t="n">
        <f aca="false">SUM(D19/C19)</f>
        <v>2.59441117764471</v>
      </c>
      <c r="F19" s="7" t="n">
        <v>369033</v>
      </c>
      <c r="G19" s="1" t="n">
        <f aca="false">SUM(F19-F18)</f>
        <v>455</v>
      </c>
      <c r="H19" s="5" t="n">
        <f aca="false">SUM(G19/C19)</f>
        <v>9.08183632734531</v>
      </c>
      <c r="I19" s="14" t="n">
        <f aca="false">SUM(282.481/H19)</f>
        <v>31.1039518681319</v>
      </c>
    </row>
    <row r="20" customFormat="false" ht="12.8" hidden="false" customHeight="false" outlineLevel="0" collapsed="false">
      <c r="B20" s="13" t="n">
        <v>46113</v>
      </c>
      <c r="C20" s="5" t="n">
        <v>43</v>
      </c>
      <c r="D20" s="6" t="n">
        <v>97.86</v>
      </c>
      <c r="E20" s="6" t="n">
        <f aca="false">SUM(D20/C20)</f>
        <v>2.27581395348837</v>
      </c>
      <c r="F20" s="7" t="n">
        <v>369413</v>
      </c>
      <c r="G20" s="1" t="n">
        <f aca="false">SUM(F20-F19)</f>
        <v>380</v>
      </c>
      <c r="H20" s="5" t="n">
        <f aca="false">SUM(G20/C20)</f>
        <v>8.83720930232558</v>
      </c>
      <c r="I20" s="14" t="n">
        <f aca="false">SUM(282.481/H20)</f>
        <v>31.9649552631579</v>
      </c>
    </row>
    <row r="21" customFormat="false" ht="12.8" hidden="false" customHeight="false" outlineLevel="0" collapsed="false">
      <c r="B21" s="13" t="n">
        <v>46115</v>
      </c>
      <c r="C21" s="5" t="n">
        <v>43</v>
      </c>
      <c r="D21" s="6" t="n">
        <v>96.11</v>
      </c>
      <c r="E21" s="6" t="n">
        <f aca="false">SUM(D21/C21)</f>
        <v>2.23511627906977</v>
      </c>
      <c r="F21" s="7" t="n">
        <v>369806</v>
      </c>
      <c r="G21" s="1" t="n">
        <f aca="false">SUM(F21-F20)</f>
        <v>393</v>
      </c>
      <c r="H21" s="5" t="n">
        <f aca="false">SUM(G21/C21)</f>
        <v>9.13953488372093</v>
      </c>
      <c r="I21" s="14" t="n">
        <f aca="false">SUM(282.481/H21)</f>
        <v>30.9075903307888</v>
      </c>
    </row>
    <row r="22" customFormat="false" ht="12.8" hidden="false" customHeight="false" outlineLevel="0" collapsed="false">
      <c r="B22" s="13" t="n">
        <v>46118</v>
      </c>
      <c r="C22" s="5" t="n">
        <v>41</v>
      </c>
      <c r="D22" s="6" t="n">
        <v>91.64</v>
      </c>
      <c r="E22" s="6" t="n">
        <f aca="false">SUM(D22/C22)</f>
        <v>2.23512195121951</v>
      </c>
      <c r="F22" s="7" t="n">
        <v>370224</v>
      </c>
      <c r="G22" s="1" t="n">
        <f aca="false">SUM(F22-F21)</f>
        <v>418</v>
      </c>
      <c r="H22" s="5" t="n">
        <f aca="false">SUM(G22/C22)</f>
        <v>10.1951219512195</v>
      </c>
      <c r="I22" s="14" t="n">
        <f aca="false">SUM(282.481/H22)</f>
        <v>27.707466507177</v>
      </c>
    </row>
    <row r="23" customFormat="false" ht="12.8" hidden="false" customHeight="false" outlineLevel="0" collapsed="false">
      <c r="B23" s="13" t="n">
        <v>46119</v>
      </c>
      <c r="C23" s="5" t="n">
        <v>22.43</v>
      </c>
      <c r="D23" s="6" t="n">
        <v>50.13</v>
      </c>
      <c r="E23" s="6" t="n">
        <f aca="false">SUM(D23/C23)</f>
        <v>2.23495318769505</v>
      </c>
      <c r="F23" s="7" t="n">
        <v>370437</v>
      </c>
      <c r="G23" s="1" t="n">
        <f aca="false">SUM(F23-F22)</f>
        <v>213</v>
      </c>
      <c r="H23" s="5" t="n">
        <f aca="false">SUM(G23/C23)</f>
        <v>9.49621043245653</v>
      </c>
      <c r="I23" s="14" t="n">
        <f aca="false">SUM(282.481/H23)</f>
        <v>29.7467081220657</v>
      </c>
    </row>
    <row r="24" customFormat="false" ht="12.8" hidden="false" customHeight="false" outlineLevel="0" collapsed="false">
      <c r="B24" s="13" t="n">
        <v>46121</v>
      </c>
      <c r="C24" s="5" t="n">
        <v>28.61</v>
      </c>
      <c r="D24" s="6" t="n">
        <v>63.77</v>
      </c>
      <c r="E24" s="6" t="n">
        <f aca="false">SUM(D24/C24)</f>
        <v>2.22894092974485</v>
      </c>
      <c r="F24" s="7" t="n">
        <v>370695</v>
      </c>
      <c r="G24" s="1" t="n">
        <f aca="false">SUM(F24-F23)</f>
        <v>258</v>
      </c>
      <c r="H24" s="5" t="n">
        <f aca="false">SUM(G24/C24)</f>
        <v>9.01782593498777</v>
      </c>
      <c r="I24" s="14" t="n">
        <f aca="false">SUM(282.481/H24)</f>
        <v>31.3247341472868</v>
      </c>
    </row>
    <row r="25" customFormat="false" ht="12.8" hidden="false" customHeight="false" outlineLevel="0" collapsed="false">
      <c r="B25" s="13" t="n">
        <v>46123</v>
      </c>
      <c r="C25" s="5" t="n">
        <v>40</v>
      </c>
      <c r="D25" s="6" t="n">
        <v>85.56</v>
      </c>
      <c r="E25" s="6" t="n">
        <f aca="false">SUM(D25/C25)</f>
        <v>2.139</v>
      </c>
      <c r="F25" s="7" t="n">
        <v>371073</v>
      </c>
      <c r="G25" s="1" t="n">
        <f aca="false">SUM(F25-F24)</f>
        <v>378</v>
      </c>
      <c r="H25" s="5" t="n">
        <f aca="false">SUM(G25/C25)</f>
        <v>9.45</v>
      </c>
      <c r="I25" s="14" t="n">
        <f aca="false">SUM(282.481/H25)</f>
        <v>29.8921693121693</v>
      </c>
    </row>
    <row r="26" customFormat="false" ht="12.8" hidden="false" customHeight="false" outlineLevel="0" collapsed="false">
      <c r="B26" s="13" t="n">
        <v>46128</v>
      </c>
      <c r="C26" s="5" t="n">
        <v>35.4</v>
      </c>
      <c r="D26" s="6" t="n">
        <v>75.01</v>
      </c>
      <c r="E26" s="6" t="n">
        <f aca="false">SUM(D26/C26)</f>
        <v>2.11892655367232</v>
      </c>
      <c r="F26" s="7" t="n">
        <v>371413</v>
      </c>
      <c r="G26" s="1" t="n">
        <f aca="false">SUM(F26-F25)</f>
        <v>340</v>
      </c>
      <c r="H26" s="5" t="n">
        <f aca="false">SUM(G26/C26)</f>
        <v>9.6045197740113</v>
      </c>
      <c r="I26" s="14" t="n">
        <f aca="false">SUM(282.481/H26)</f>
        <v>29.4112570588235</v>
      </c>
    </row>
    <row r="27" customFormat="false" ht="12.8" hidden="false" customHeight="false" outlineLevel="0" collapsed="false">
      <c r="B27" s="13" t="n">
        <v>46129</v>
      </c>
      <c r="C27" s="5" t="n">
        <v>26.53</v>
      </c>
      <c r="D27" s="6" t="n">
        <v>55.95</v>
      </c>
      <c r="E27" s="6" t="n">
        <f aca="false">SUM(D27/C27)</f>
        <v>2.10893328307576</v>
      </c>
      <c r="F27" s="7" t="n">
        <v>371658</v>
      </c>
      <c r="G27" s="1" t="n">
        <f aca="false">SUM(F27-F26)</f>
        <v>245</v>
      </c>
      <c r="H27" s="5" t="n">
        <f aca="false">SUM(G27/C27)</f>
        <v>9.23482849604222</v>
      </c>
      <c r="I27" s="14" t="n">
        <f aca="false">SUM(282.481/H27)</f>
        <v>30.5886568571429</v>
      </c>
    </row>
    <row r="28" customFormat="false" ht="12.8" hidden="false" customHeight="false" outlineLevel="0" collapsed="false">
      <c r="B28" s="13" t="n">
        <v>46131</v>
      </c>
      <c r="C28" s="5" t="n">
        <v>20</v>
      </c>
      <c r="D28" s="6" t="n">
        <v>45.58</v>
      </c>
      <c r="E28" s="6" t="n">
        <f aca="false">SUM(D28/C28)</f>
        <v>2.279</v>
      </c>
      <c r="F28" s="7" t="n">
        <v>372040</v>
      </c>
      <c r="G28" s="1" t="n">
        <f aca="false">SUM(F28-F27)</f>
        <v>382</v>
      </c>
      <c r="H28" s="5" t="n">
        <f aca="false">SUM(G28/C28)</f>
        <v>19.1</v>
      </c>
      <c r="I28" s="14" t="n">
        <f aca="false">SUM(282.481/H28)</f>
        <v>14.7895811518325</v>
      </c>
    </row>
    <row r="29" customFormat="false" ht="12.8" hidden="false" customHeight="false" outlineLevel="0" collapsed="false">
      <c r="B29" s="13" t="n">
        <v>46134</v>
      </c>
      <c r="C29" s="5" t="n">
        <v>43.7</v>
      </c>
      <c r="D29" s="6" t="n">
        <v>87.36</v>
      </c>
      <c r="E29" s="6" t="n">
        <f aca="false">SUM(D29/C29)</f>
        <v>1.99908466819222</v>
      </c>
      <c r="F29" s="7" t="n">
        <v>372262</v>
      </c>
      <c r="G29" s="1" t="n">
        <f aca="false">SUM(F29-F28)</f>
        <v>222</v>
      </c>
      <c r="H29" s="5" t="n">
        <f aca="false">SUM(G29/C29)</f>
        <v>5.08009153318078</v>
      </c>
      <c r="I29" s="14" t="n">
        <f aca="false">SUM(282.481/H29)</f>
        <v>55.6054941441441</v>
      </c>
    </row>
    <row r="30" customFormat="false" ht="12.8" hidden="false" customHeight="false" outlineLevel="0" collapsed="false">
      <c r="B30" s="13" t="n">
        <v>46135</v>
      </c>
      <c r="C30" s="5" t="n">
        <v>35.05</v>
      </c>
      <c r="D30" s="6" t="n">
        <v>62.91</v>
      </c>
      <c r="E30" s="6" t="n">
        <f aca="false">SUM(D30/C30)</f>
        <v>1.79486447931526</v>
      </c>
      <c r="F30" s="7" t="n">
        <v>372642</v>
      </c>
      <c r="G30" s="1" t="n">
        <f aca="false">SUM(F30-F29)</f>
        <v>380</v>
      </c>
      <c r="H30" s="5" t="n">
        <f aca="false">SUM(G30/C30)</f>
        <v>10.8416547788873</v>
      </c>
      <c r="I30" s="14" t="n">
        <f aca="false">SUM(282.481/H30)</f>
        <v>26.0551553947368</v>
      </c>
    </row>
    <row r="31" customFormat="false" ht="12.8" hidden="false" customHeight="false" outlineLevel="0" collapsed="false">
      <c r="B31" s="13" t="n">
        <v>46140</v>
      </c>
      <c r="C31" s="5" t="n">
        <v>22.18</v>
      </c>
      <c r="D31" s="6" t="n">
        <v>38.48</v>
      </c>
      <c r="E31" s="6" t="n">
        <f aca="false">SUM(D31/C31)</f>
        <v>1.73489630297565</v>
      </c>
      <c r="F31" s="7" t="n">
        <v>372856</v>
      </c>
      <c r="G31" s="1" t="n">
        <f aca="false">SUM(F31-F30)</f>
        <v>214</v>
      </c>
      <c r="H31" s="5" t="n">
        <f aca="false">SUM(G31/C31)</f>
        <v>9.64833183047791</v>
      </c>
      <c r="I31" s="14" t="n">
        <f aca="false">SUM(282.481/H31)</f>
        <v>29.2777036448598</v>
      </c>
    </row>
    <row r="32" customFormat="false" ht="12.8" hidden="false" customHeight="false" outlineLevel="0" collapsed="false">
      <c r="B32" s="13" t="n">
        <v>46143</v>
      </c>
      <c r="C32" s="5" t="n">
        <v>52.01</v>
      </c>
      <c r="D32" s="6" t="n">
        <v>93.36</v>
      </c>
      <c r="E32" s="6" t="n">
        <f aca="false">SUM(D32/C32)</f>
        <v>1.79503941549702</v>
      </c>
      <c r="F32" s="7" t="n">
        <v>373348</v>
      </c>
      <c r="G32" s="1" t="n">
        <f aca="false">SUM(F32-F31)</f>
        <v>492</v>
      </c>
      <c r="H32" s="5" t="n">
        <f aca="false">SUM(G32/C32)</f>
        <v>9.45971928475293</v>
      </c>
      <c r="I32" s="14" t="n">
        <f aca="false">SUM(282.481/H32)</f>
        <v>29.8614569308943</v>
      </c>
    </row>
    <row r="33" customFormat="false" ht="12.8" hidden="false" customHeight="false" outlineLevel="0" collapsed="false">
      <c r="B33" s="13" t="n">
        <v>46144</v>
      </c>
      <c r="C33" s="5" t="n">
        <v>9.76</v>
      </c>
      <c r="D33" s="6" t="n">
        <v>20</v>
      </c>
      <c r="E33" s="6" t="n">
        <f aca="false">SUM(D33/C33)</f>
        <v>2.04918032786885</v>
      </c>
      <c r="F33" s="7" t="n">
        <v>373604</v>
      </c>
      <c r="G33" s="1" t="n">
        <f aca="false">SUM(F33-F32)</f>
        <v>256</v>
      </c>
      <c r="H33" s="5" t="n">
        <f aca="false">SUM(G33/C33)</f>
        <v>26.2295081967213</v>
      </c>
      <c r="I33" s="14" t="n">
        <f aca="false">SUM(282.481/H33)</f>
        <v>10.769588125</v>
      </c>
    </row>
    <row r="34" customFormat="false" ht="12.8" hidden="false" customHeight="false" outlineLevel="0" collapsed="false">
      <c r="B34" s="13" t="n">
        <v>46148</v>
      </c>
      <c r="C34" s="5" t="n">
        <v>36.56</v>
      </c>
      <c r="D34" s="6" t="n">
        <v>64.53</v>
      </c>
      <c r="E34" s="6" t="n">
        <f aca="false">SUM(D34/C34)</f>
        <v>1.76504376367615</v>
      </c>
      <c r="F34" s="7" t="n">
        <v>373803</v>
      </c>
      <c r="G34" s="1" t="n">
        <f aca="false">SUM(F34-F33)</f>
        <v>199</v>
      </c>
      <c r="H34" s="5" t="n">
        <f aca="false">SUM(G34/C34)</f>
        <v>5.44310722100656</v>
      </c>
      <c r="I34" s="14" t="n">
        <f aca="false">SUM(282.481/H34)</f>
        <v>51.8970118592965</v>
      </c>
    </row>
    <row r="35" customFormat="false" ht="12.8" hidden="false" customHeight="false" outlineLevel="0" collapsed="false">
      <c r="B35" s="13" t="n">
        <v>46149</v>
      </c>
      <c r="C35" s="5" t="n">
        <v>11.53</v>
      </c>
      <c r="D35" s="6" t="n">
        <v>20.4</v>
      </c>
      <c r="E35" s="6" t="n">
        <f aca="false">SUM(D35/C35)</f>
        <v>1.7692974848222</v>
      </c>
      <c r="F35" s="7" t="n">
        <v>373987</v>
      </c>
      <c r="G35" s="1" t="n">
        <f aca="false">SUM(F35-F34)</f>
        <v>184</v>
      </c>
      <c r="H35" s="5" t="n">
        <f aca="false">SUM(G35/C35)</f>
        <v>15.9583694709454</v>
      </c>
      <c r="I35" s="14" t="n">
        <f aca="false">SUM(282.481/H35)</f>
        <v>17.7011191847826</v>
      </c>
    </row>
    <row r="36" customFormat="false" ht="12.8" hidden="false" customHeight="false" outlineLevel="0" collapsed="false">
      <c r="B36" s="13" t="n">
        <v>46150</v>
      </c>
      <c r="C36" s="5" t="n">
        <v>37.19</v>
      </c>
      <c r="D36" s="6" t="n">
        <v>68.24</v>
      </c>
      <c r="E36" s="6" t="n">
        <f aca="false">SUM(D36/C36)</f>
        <v>1.83490185533746</v>
      </c>
      <c r="F36" s="7" t="n">
        <v>374254</v>
      </c>
      <c r="G36" s="1" t="n">
        <f aca="false">SUM(F36-F35)</f>
        <v>267</v>
      </c>
      <c r="H36" s="5" t="n">
        <f aca="false">SUM(G36/C36)</f>
        <v>7.17934928744286</v>
      </c>
      <c r="I36" s="14" t="n">
        <f aca="false">SUM(282.481/H36)</f>
        <v>39.3463235580524</v>
      </c>
    </row>
    <row r="37" customFormat="false" ht="12.8" hidden="false" customHeight="false" outlineLevel="0" collapsed="false">
      <c r="B37" s="13" t="n">
        <v>46152</v>
      </c>
      <c r="C37" s="5" t="n">
        <v>30.32</v>
      </c>
      <c r="D37" s="6" t="n">
        <v>53.03</v>
      </c>
      <c r="E37" s="6" t="n">
        <f aca="false">SUM(D37/C37)</f>
        <v>1.74901055408971</v>
      </c>
      <c r="F37" s="7" t="n">
        <v>374592</v>
      </c>
      <c r="G37" s="1" t="n">
        <f aca="false">SUM(F37-F36)</f>
        <v>338</v>
      </c>
      <c r="H37" s="5" t="n">
        <f aca="false">SUM(G37/C37)</f>
        <v>11.1477572559367</v>
      </c>
      <c r="I37" s="14" t="n">
        <f aca="false">SUM(282.481/H37)</f>
        <v>25.339715739645</v>
      </c>
    </row>
    <row r="38" customFormat="false" ht="12.8" hidden="false" customHeight="false" outlineLevel="0" collapsed="false">
      <c r="B38" s="13" t="n">
        <v>46155</v>
      </c>
      <c r="C38" s="5" t="n">
        <v>28.63</v>
      </c>
      <c r="D38" s="6" t="n">
        <v>49.67</v>
      </c>
      <c r="E38" s="6" t="n">
        <f aca="false">SUM(D38/C38)</f>
        <v>1.7348934683898</v>
      </c>
      <c r="F38" s="7" t="n">
        <v>374865</v>
      </c>
      <c r="G38" s="1" t="n">
        <f aca="false">SUM(F38-F37)</f>
        <v>273</v>
      </c>
      <c r="H38" s="5" t="n">
        <f aca="false">SUM(G38/C38)</f>
        <v>9.53545232273839</v>
      </c>
      <c r="I38" s="14" t="n">
        <f aca="false">SUM(282.481/H38)</f>
        <v>29.6242894871795</v>
      </c>
    </row>
    <row r="39" customFormat="false" ht="12.8" hidden="false" customHeight="false" outlineLevel="0" collapsed="false">
      <c r="B39" s="13" t="n">
        <v>46157</v>
      </c>
      <c r="C39" s="5" t="n">
        <v>36.28</v>
      </c>
      <c r="D39" s="6" t="n">
        <v>63.05</v>
      </c>
      <c r="E39" s="6" t="n">
        <f aca="false">SUM(D39/C39)</f>
        <v>1.73787210584344</v>
      </c>
      <c r="F39" s="7" t="n">
        <v>375225</v>
      </c>
      <c r="G39" s="1" t="n">
        <f aca="false">SUM(F39-F38)</f>
        <v>360</v>
      </c>
      <c r="H39" s="5" t="n">
        <f aca="false">SUM(G39/C39)</f>
        <v>9.92282249173098</v>
      </c>
      <c r="I39" s="14" t="n">
        <f aca="false">SUM(282.481/H39)</f>
        <v>28.4678074444444</v>
      </c>
    </row>
    <row r="40" customFormat="false" ht="12.8" hidden="false" customHeight="false" outlineLevel="0" collapsed="false">
      <c r="B40" s="13" t="n">
        <v>46159</v>
      </c>
      <c r="C40" s="5" t="n">
        <v>39.55</v>
      </c>
      <c r="D40" s="6" t="n">
        <v>70.99</v>
      </c>
      <c r="E40" s="6" t="n">
        <f aca="false">SUM(D40/C40)</f>
        <v>1.79494310998736</v>
      </c>
      <c r="F40" s="7" t="n">
        <v>375598</v>
      </c>
      <c r="G40" s="1" t="n">
        <f aca="false">SUM(F40-F39)</f>
        <v>373</v>
      </c>
      <c r="H40" s="5" t="n">
        <f aca="false">SUM(G40/C40)</f>
        <v>9.43109987357775</v>
      </c>
      <c r="I40" s="14" t="n">
        <f aca="false">SUM(282.481/H40)</f>
        <v>29.9520738605898</v>
      </c>
    </row>
    <row r="41" customFormat="false" ht="12.8" hidden="false" customHeight="false" outlineLevel="0" collapsed="false">
      <c r="B41" s="13" t="n">
        <v>46160</v>
      </c>
      <c r="C41" s="5" t="n">
        <v>37.13</v>
      </c>
      <c r="D41" s="6" t="n">
        <v>69.02</v>
      </c>
      <c r="E41" s="6" t="n">
        <f aca="false">SUM(D41/C41)</f>
        <v>1.85887422569351</v>
      </c>
      <c r="F41" s="7" t="n">
        <v>375972</v>
      </c>
      <c r="G41" s="1" t="n">
        <f aca="false">SUM(F41-F40)</f>
        <v>374</v>
      </c>
      <c r="H41" s="5" t="n">
        <f aca="false">SUM(G41/C41)</f>
        <v>10.0727174791274</v>
      </c>
      <c r="I41" s="14" t="n">
        <f aca="false">SUM(282.481/H41)</f>
        <v>28.0441698663102</v>
      </c>
    </row>
    <row r="42" customFormat="false" ht="12.8" hidden="false" customHeight="false" outlineLevel="0" collapsed="false">
      <c r="B42" s="13" t="n">
        <v>46162</v>
      </c>
      <c r="C42" s="5" t="n">
        <v>54.29</v>
      </c>
      <c r="D42" s="6" t="n">
        <v>119.58</v>
      </c>
      <c r="E42" s="6" t="n">
        <f aca="false">SUM(D42/C42)</f>
        <v>2.20261558298029</v>
      </c>
      <c r="F42" s="7" t="n">
        <v>376534</v>
      </c>
      <c r="G42" s="1" t="n">
        <f aca="false">SUM(F42-F41)</f>
        <v>562</v>
      </c>
      <c r="H42" s="5" t="n">
        <f aca="false">SUM(G42/C42)</f>
        <v>10.3518143304476</v>
      </c>
      <c r="I42" s="14" t="n">
        <f aca="false">SUM(282.481/H42)</f>
        <v>27.2880667081851</v>
      </c>
    </row>
    <row r="43" customFormat="false" ht="12.8" hidden="false" customHeight="false" outlineLevel="0" collapsed="false">
      <c r="B43" s="13" t="n">
        <v>46164</v>
      </c>
      <c r="C43" s="5" t="n">
        <v>19.48</v>
      </c>
      <c r="D43" s="6" t="n">
        <v>33.41</v>
      </c>
      <c r="E43" s="6" t="n">
        <f aca="false">SUM(D43/C43)</f>
        <v>1.71509240246407</v>
      </c>
      <c r="F43" s="7" t="n">
        <v>376713</v>
      </c>
      <c r="G43" s="1" t="n">
        <f aca="false">SUM(F43-F42)</f>
        <v>179</v>
      </c>
      <c r="H43" s="5" t="n">
        <f aca="false">SUM(G43/C43)</f>
        <v>9.18891170431212</v>
      </c>
      <c r="I43" s="14" t="n">
        <f aca="false">SUM(282.481/H43)</f>
        <v>30.7415077094972</v>
      </c>
    </row>
    <row r="44" customFormat="false" ht="12.8" hidden="false" customHeight="false" outlineLevel="0" collapsed="false">
      <c r="B44" s="13" t="n">
        <v>46169</v>
      </c>
      <c r="C44" s="5" t="n">
        <v>45.24</v>
      </c>
      <c r="D44" s="6" t="n">
        <v>81.39</v>
      </c>
      <c r="E44" s="6" t="n">
        <f aca="false">SUM(D44/C44)</f>
        <v>1.79907161803714</v>
      </c>
      <c r="F44" s="7" t="n">
        <v>377154</v>
      </c>
      <c r="G44" s="1" t="n">
        <f aca="false">SUM(F44-F43)</f>
        <v>441</v>
      </c>
      <c r="H44" s="5" t="n">
        <f aca="false">SUM(G44/C44)</f>
        <v>9.74801061007958</v>
      </c>
      <c r="I44" s="14" t="n">
        <f aca="false">SUM(282.481/H44)</f>
        <v>28.9783229931973</v>
      </c>
    </row>
    <row r="45" customFormat="false" ht="12.8" hidden="false" customHeight="false" outlineLevel="0" collapsed="false">
      <c r="B45" s="13" t="n">
        <v>46172</v>
      </c>
      <c r="C45" s="5" t="n">
        <v>36.38</v>
      </c>
      <c r="D45" s="6" t="n">
        <v>64.57</v>
      </c>
      <c r="E45" s="6" t="n">
        <f aca="false">SUM(D45/C45)</f>
        <v>1.77487630566245</v>
      </c>
      <c r="F45" s="7" t="n">
        <v>377490</v>
      </c>
      <c r="G45" s="1" t="n">
        <f aca="false">SUM(F45-F44)</f>
        <v>336</v>
      </c>
      <c r="H45" s="5" t="n">
        <f aca="false">SUM(G45/C45)</f>
        <v>9.23584387025838</v>
      </c>
      <c r="I45" s="14" t="n">
        <f aca="false">SUM(282.481/H45)</f>
        <v>30.5852939880952</v>
      </c>
    </row>
    <row r="46" customFormat="false" ht="12.8" hidden="false" customHeight="false" outlineLevel="0" collapsed="false">
      <c r="B46" s="13" t="n">
        <v>46173</v>
      </c>
      <c r="C46" s="5" t="n">
        <v>22.13</v>
      </c>
      <c r="D46" s="6" t="n">
        <v>40.25</v>
      </c>
      <c r="E46" s="6" t="n">
        <f aca="false">SUM(D46/C46)</f>
        <v>1.81879801174876</v>
      </c>
      <c r="F46" s="7" t="n">
        <v>377695</v>
      </c>
      <c r="G46" s="1" t="n">
        <f aca="false">SUM(F46-F45)</f>
        <v>205</v>
      </c>
      <c r="H46" s="5" t="n">
        <f aca="false">SUM(G46/C46)</f>
        <v>9.26344328965206</v>
      </c>
      <c r="I46" s="14" t="n">
        <f aca="false">SUM(282.481/H46)</f>
        <v>30.4941684390244</v>
      </c>
    </row>
    <row r="47" customFormat="false" ht="12.8" hidden="false" customHeight="false" outlineLevel="0" collapsed="false">
      <c r="B47" s="13" t="n">
        <v>46175</v>
      </c>
      <c r="C47" s="5" t="n">
        <v>25.53</v>
      </c>
      <c r="D47" s="6" t="n">
        <v>51.06</v>
      </c>
      <c r="E47" s="6" t="n">
        <f aca="false">SUM(D47/C47)</f>
        <v>2</v>
      </c>
      <c r="F47" s="7" t="n">
        <v>377961</v>
      </c>
      <c r="G47" s="1" t="n">
        <f aca="false">SUM(F47-F46)</f>
        <v>266</v>
      </c>
      <c r="H47" s="5" t="n">
        <f aca="false">SUM(G47/C47)</f>
        <v>10.4191147669409</v>
      </c>
      <c r="I47" s="14" t="n">
        <f aca="false">SUM(282.481/H47)</f>
        <v>27.1118042481203</v>
      </c>
    </row>
    <row r="48" customFormat="false" ht="12.8" hidden="false" customHeight="false" outlineLevel="0" collapsed="false">
      <c r="B48" s="13" t="n">
        <v>46176</v>
      </c>
      <c r="C48" s="5" t="n">
        <v>22.63</v>
      </c>
      <c r="D48" s="6" t="n">
        <v>49.33</v>
      </c>
      <c r="E48" s="6" t="n">
        <f aca="false">SUM(D48/C48)</f>
        <v>2.17984975695979</v>
      </c>
      <c r="F48" s="7" t="n">
        <v>378279</v>
      </c>
      <c r="G48" s="1" t="n">
        <f aca="false">SUM(F48-F47)</f>
        <v>318</v>
      </c>
      <c r="H48" s="5" t="n">
        <f aca="false">SUM(G48/C48)</f>
        <v>14.0521431727795</v>
      </c>
      <c r="I48" s="14" t="n">
        <f aca="false">SUM(282.481/H48)</f>
        <v>20.1023428616352</v>
      </c>
    </row>
    <row r="49" customFormat="false" ht="12.8" hidden="false" customHeight="false" outlineLevel="0" collapsed="false">
      <c r="B49" s="13" t="n">
        <v>46177</v>
      </c>
      <c r="C49" s="5" t="n">
        <v>24.57</v>
      </c>
      <c r="D49" s="6" t="n">
        <v>53.56</v>
      </c>
      <c r="E49" s="6" t="n">
        <f aca="false">SUM(D49/C49)</f>
        <v>2.17989417989418</v>
      </c>
      <c r="F49" s="7" t="n">
        <v>378437</v>
      </c>
      <c r="G49" s="1" t="n">
        <f aca="false">SUM(F49-F48)</f>
        <v>158</v>
      </c>
      <c r="H49" s="5" t="n">
        <f aca="false">SUM(G49/C49)</f>
        <v>6.43060643060643</v>
      </c>
      <c r="I49" s="14" t="n">
        <f aca="false">SUM(282.481/H49)</f>
        <v>43.9275833544304</v>
      </c>
    </row>
    <row r="50" customFormat="false" ht="12.8" hidden="false" customHeight="false" outlineLevel="0" collapsed="false">
      <c r="B50" s="13" t="n">
        <v>46178</v>
      </c>
      <c r="C50" s="5" t="n">
        <v>43.18</v>
      </c>
      <c r="D50" s="6" t="n">
        <v>98.41</v>
      </c>
      <c r="E50" s="6" t="n">
        <f aca="false">SUM(D50/C50)</f>
        <v>2.27906438165818</v>
      </c>
      <c r="F50" s="7" t="n">
        <v>378825</v>
      </c>
      <c r="G50" s="1" t="n">
        <f aca="false">SUM(F50-F49)</f>
        <v>388</v>
      </c>
      <c r="H50" s="5" t="n">
        <f aca="false">SUM(G50/C50)</f>
        <v>8.98564150069477</v>
      </c>
      <c r="I50" s="14" t="n">
        <f aca="false">SUM(282.481/H50)</f>
        <v>31.4369319072165</v>
      </c>
    </row>
    <row r="51" customFormat="false" ht="12.8" hidden="false" customHeight="false" outlineLevel="0" collapsed="false">
      <c r="B51" s="13" t="n">
        <v>46180</v>
      </c>
      <c r="C51" s="5" t="n">
        <v>36.84</v>
      </c>
      <c r="D51" s="6" t="n">
        <v>62.59</v>
      </c>
      <c r="E51" s="6" t="n">
        <f aca="false">SUM(D51/C51)</f>
        <v>1.69896851248643</v>
      </c>
      <c r="F51" s="7" t="n">
        <v>379169</v>
      </c>
      <c r="G51" s="1" t="n">
        <f aca="false">SUM(F51-F50)</f>
        <v>344</v>
      </c>
      <c r="H51" s="5" t="n">
        <f aca="false">SUM(G51/C51)</f>
        <v>9.33767643865364</v>
      </c>
      <c r="I51" s="14" t="n">
        <f aca="false">SUM(282.481/H51)</f>
        <v>30.2517443023256</v>
      </c>
    </row>
    <row r="52" customFormat="false" ht="12.8" hidden="false" customHeight="false" outlineLevel="0" collapsed="false">
      <c r="B52" s="13" t="n">
        <v>46181</v>
      </c>
      <c r="C52" s="5" t="n">
        <v>20.73</v>
      </c>
      <c r="D52" s="6" t="n">
        <v>47.66</v>
      </c>
      <c r="E52" s="6" t="n">
        <f aca="false">SUM(D52/C52)</f>
        <v>2.2990834539315</v>
      </c>
      <c r="F52" s="7" t="n">
        <v>379383</v>
      </c>
      <c r="G52" s="1" t="n">
        <f aca="false">SUM(F52-F51)</f>
        <v>214</v>
      </c>
      <c r="H52" s="5" t="n">
        <f aca="false">SUM(G52/C52)</f>
        <v>10.3232030873131</v>
      </c>
      <c r="I52" s="14" t="n">
        <f aca="false">SUM(282.481/H52)</f>
        <v>27.3636968691589</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80"/>
  <sheetViews>
    <sheetView showFormulas="false" showGridLines="true" showRowColHeaders="true" showZeros="true" rightToLeft="false" tabSelected="false" showOutlineSymbols="true" defaultGridColor="true" view="normal" topLeftCell="B76" colorId="64" zoomScale="161" zoomScaleNormal="161" zoomScalePageLayoutView="100" workbookViewId="0">
      <selection pane="topLeft" activeCell="F80" activeCellId="0" sqref="F80"/>
    </sheetView>
  </sheetViews>
  <sheetFormatPr defaultColWidth="11.53515625" defaultRowHeight="12.8" zeroHeight="false" outlineLevelRow="0" outlineLevelCol="0"/>
  <cols>
    <col collapsed="false" customWidth="true" hidden="false" outlineLevel="0" max="1" min="1" style="15" width="3.62"/>
    <col collapsed="false" customWidth="true" hidden="false" outlineLevel="0" max="2" min="2" style="16" width="28.77"/>
    <col collapsed="false" customWidth="true" hidden="false" outlineLevel="0" max="3" min="3" style="15" width="29.89"/>
    <col collapsed="false" customWidth="true" hidden="false" outlineLevel="0" max="4" min="4" style="17" width="8.81"/>
    <col collapsed="false" customWidth="true" hidden="false" outlineLevel="0" max="5" min="5" style="18" width="36.11"/>
    <col collapsed="false" customWidth="true" hidden="false" outlineLevel="0" max="6" min="6" style="15" width="50.29"/>
    <col collapsed="false" customWidth="false" hidden="false" outlineLevel="0" max="16384" min="7" style="15" width="11.53"/>
  </cols>
  <sheetData>
    <row r="1" customFormat="false" ht="12.8" hidden="false" customHeight="false" outlineLevel="0" collapsed="false">
      <c r="B1" s="19"/>
    </row>
    <row r="2" customFormat="false" ht="12.8" hidden="false" customHeight="false" outlineLevel="0" collapsed="false">
      <c r="B2" s="19" t="s">
        <v>38</v>
      </c>
    </row>
    <row r="4" customFormat="false" ht="12.8" hidden="false" customHeight="false" outlineLevel="0" collapsed="false">
      <c r="B4" s="19" t="s">
        <v>25</v>
      </c>
      <c r="C4" s="20" t="n">
        <f aca="false">SUM(D:D)</f>
        <v>2037.91</v>
      </c>
    </row>
    <row r="6" customFormat="false" ht="12.8" hidden="false" customHeight="false" outlineLevel="0" collapsed="false">
      <c r="B6" s="19" t="s">
        <v>30</v>
      </c>
      <c r="C6" s="21" t="s">
        <v>39</v>
      </c>
      <c r="D6" s="20" t="s">
        <v>40</v>
      </c>
      <c r="E6" s="22" t="s">
        <v>41</v>
      </c>
      <c r="F6" s="21" t="s">
        <v>42</v>
      </c>
    </row>
    <row r="7" customFormat="false" ht="23.85" hidden="false" customHeight="false" outlineLevel="0" collapsed="false">
      <c r="B7" s="16" t="s">
        <v>43</v>
      </c>
      <c r="C7" s="23" t="s">
        <v>44</v>
      </c>
      <c r="D7" s="17" t="n">
        <v>200</v>
      </c>
      <c r="E7" s="24" t="s">
        <v>45</v>
      </c>
    </row>
    <row r="8" customFormat="false" ht="23.85" hidden="false" customHeight="false" outlineLevel="0" collapsed="false">
      <c r="B8" s="25" t="n">
        <v>46095</v>
      </c>
      <c r="C8" s="23" t="s">
        <v>46</v>
      </c>
      <c r="D8" s="17" t="n">
        <v>50.58</v>
      </c>
      <c r="E8" s="24" t="s">
        <v>47</v>
      </c>
      <c r="F8" s="23" t="s">
        <v>48</v>
      </c>
    </row>
    <row r="9" customFormat="false" ht="12.8" hidden="false" customHeight="false" outlineLevel="0" collapsed="false">
      <c r="B9" s="25" t="n">
        <v>46096</v>
      </c>
      <c r="C9" s="23" t="s">
        <v>49</v>
      </c>
      <c r="D9" s="17" t="n">
        <v>53.04</v>
      </c>
      <c r="E9" s="24" t="s">
        <v>50</v>
      </c>
      <c r="F9" s="23" t="s">
        <v>51</v>
      </c>
    </row>
    <row r="10" customFormat="false" ht="23.85" hidden="false" customHeight="false" outlineLevel="0" collapsed="false">
      <c r="B10" s="25" t="n">
        <v>46097</v>
      </c>
      <c r="C10" s="23" t="s">
        <v>52</v>
      </c>
      <c r="D10" s="17" t="n">
        <v>0</v>
      </c>
      <c r="E10" s="24" t="s">
        <v>53</v>
      </c>
      <c r="F10" s="23" t="s">
        <v>54</v>
      </c>
    </row>
    <row r="11" customFormat="false" ht="35.05" hidden="false" customHeight="false" outlineLevel="0" collapsed="false">
      <c r="B11" s="25" t="n">
        <v>46098</v>
      </c>
      <c r="C11" s="23" t="s">
        <v>55</v>
      </c>
      <c r="D11" s="17" t="n">
        <v>55</v>
      </c>
      <c r="E11" s="24" t="s">
        <v>56</v>
      </c>
      <c r="F11" s="23" t="s">
        <v>57</v>
      </c>
    </row>
    <row r="12" customFormat="false" ht="23.85" hidden="false" customHeight="false" outlineLevel="0" collapsed="false">
      <c r="B12" s="25" t="n">
        <v>46099</v>
      </c>
      <c r="C12" s="23" t="s">
        <v>58</v>
      </c>
      <c r="D12" s="17" t="n">
        <v>49</v>
      </c>
      <c r="E12" s="24" t="s">
        <v>59</v>
      </c>
      <c r="F12" s="23" t="s">
        <v>60</v>
      </c>
    </row>
    <row r="13" customFormat="false" ht="35.05" hidden="false" customHeight="false" outlineLevel="0" collapsed="false">
      <c r="B13" s="25" t="n">
        <v>46100</v>
      </c>
      <c r="C13" s="23" t="s">
        <v>61</v>
      </c>
      <c r="D13" s="17" t="n">
        <v>42</v>
      </c>
      <c r="E13" s="24" t="s">
        <v>62</v>
      </c>
      <c r="F13" s="23" t="s">
        <v>63</v>
      </c>
    </row>
    <row r="14" customFormat="false" ht="35.05" hidden="false" customHeight="false" outlineLevel="0" collapsed="false">
      <c r="B14" s="25" t="n">
        <v>46101</v>
      </c>
      <c r="C14" s="23" t="s">
        <v>64</v>
      </c>
      <c r="D14" s="17" t="n">
        <v>21</v>
      </c>
      <c r="E14" s="24" t="s">
        <v>65</v>
      </c>
      <c r="F14" s="23" t="s">
        <v>66</v>
      </c>
    </row>
    <row r="15" customFormat="false" ht="35.05" hidden="false" customHeight="false" outlineLevel="0" collapsed="false">
      <c r="B15" s="16" t="s">
        <v>67</v>
      </c>
      <c r="C15" s="23" t="s">
        <v>68</v>
      </c>
      <c r="D15" s="17" t="n">
        <v>88</v>
      </c>
      <c r="E15" s="24" t="s">
        <v>69</v>
      </c>
      <c r="F15" s="23" t="s">
        <v>70</v>
      </c>
    </row>
    <row r="16" customFormat="false" ht="46.25" hidden="false" customHeight="false" outlineLevel="0" collapsed="false">
      <c r="B16" s="25" t="n">
        <v>46104</v>
      </c>
      <c r="C16" s="23" t="s">
        <v>71</v>
      </c>
      <c r="D16" s="17" t="n">
        <v>0</v>
      </c>
      <c r="E16" s="24" t="s">
        <v>72</v>
      </c>
      <c r="F16" s="23" t="s">
        <v>73</v>
      </c>
    </row>
    <row r="17" customFormat="false" ht="35.05" hidden="false" customHeight="false" outlineLevel="0" collapsed="false">
      <c r="B17" s="25" t="n">
        <v>46105</v>
      </c>
      <c r="C17" s="23" t="s">
        <v>74</v>
      </c>
      <c r="D17" s="17" t="n">
        <v>0</v>
      </c>
      <c r="E17" s="24" t="s">
        <v>75</v>
      </c>
      <c r="F17" s="23" t="s">
        <v>76</v>
      </c>
    </row>
    <row r="18" customFormat="false" ht="113.4" hidden="false" customHeight="false" outlineLevel="0" collapsed="false">
      <c r="B18" s="25" t="n">
        <v>46106</v>
      </c>
      <c r="C18" s="23" t="s">
        <v>77</v>
      </c>
      <c r="D18" s="17" t="n">
        <v>0</v>
      </c>
      <c r="E18" s="24" t="s">
        <v>78</v>
      </c>
      <c r="F18" s="23" t="s">
        <v>79</v>
      </c>
    </row>
    <row r="19" customFormat="false" ht="79.85" hidden="false" customHeight="false" outlineLevel="0" collapsed="false">
      <c r="B19" s="25" t="n">
        <v>46107</v>
      </c>
      <c r="C19" s="23" t="s">
        <v>80</v>
      </c>
      <c r="D19" s="17" t="n">
        <v>43</v>
      </c>
      <c r="E19" s="24" t="s">
        <v>81</v>
      </c>
      <c r="F19" s="23" t="s">
        <v>82</v>
      </c>
    </row>
    <row r="20" customFormat="false" ht="102.2" hidden="false" customHeight="false" outlineLevel="0" collapsed="false">
      <c r="B20" s="25" t="n">
        <v>46108</v>
      </c>
      <c r="C20" s="23" t="s">
        <v>83</v>
      </c>
      <c r="D20" s="17" t="n">
        <v>31.35</v>
      </c>
      <c r="E20" s="24" t="s">
        <v>84</v>
      </c>
      <c r="F20" s="23" t="s">
        <v>85</v>
      </c>
    </row>
    <row r="21" customFormat="false" ht="68.65" hidden="false" customHeight="false" outlineLevel="0" collapsed="false">
      <c r="B21" s="16" t="n">
        <v>28</v>
      </c>
      <c r="C21" s="23" t="s">
        <v>86</v>
      </c>
      <c r="D21" s="17" t="n">
        <v>36.71</v>
      </c>
      <c r="E21" s="24" t="s">
        <v>87</v>
      </c>
      <c r="F21" s="23" t="s">
        <v>88</v>
      </c>
    </row>
    <row r="22" customFormat="false" ht="23.85" hidden="false" customHeight="false" outlineLevel="0" collapsed="false">
      <c r="B22" s="25" t="n">
        <v>46110</v>
      </c>
      <c r="C22" s="23" t="s">
        <v>89</v>
      </c>
      <c r="D22" s="17" t="n">
        <v>30</v>
      </c>
      <c r="E22" s="24" t="s">
        <v>90</v>
      </c>
      <c r="F22" s="23" t="s">
        <v>91</v>
      </c>
    </row>
    <row r="23" customFormat="false" ht="46.25" hidden="false" customHeight="false" outlineLevel="0" collapsed="false">
      <c r="B23" s="25" t="n">
        <v>46111</v>
      </c>
      <c r="C23" s="23" t="s">
        <v>89</v>
      </c>
      <c r="D23" s="17" t="n">
        <v>30</v>
      </c>
      <c r="E23" s="24" t="s">
        <v>92</v>
      </c>
      <c r="F23" s="23" t="s">
        <v>93</v>
      </c>
    </row>
    <row r="24" customFormat="false" ht="68.65" hidden="false" customHeight="false" outlineLevel="0" collapsed="false">
      <c r="B24" s="25" t="n">
        <v>46112</v>
      </c>
      <c r="C24" s="23" t="s">
        <v>94</v>
      </c>
      <c r="D24" s="17" t="n">
        <v>25</v>
      </c>
      <c r="E24" s="24" t="s">
        <v>95</v>
      </c>
      <c r="F24" s="23" t="s">
        <v>96</v>
      </c>
    </row>
    <row r="25" customFormat="false" ht="46.25" hidden="false" customHeight="false" outlineLevel="0" collapsed="false">
      <c r="B25" s="25" t="n">
        <v>46113</v>
      </c>
      <c r="C25" s="23" t="s">
        <v>97</v>
      </c>
      <c r="D25" s="17" t="n">
        <v>10</v>
      </c>
      <c r="E25" s="24" t="s">
        <v>98</v>
      </c>
      <c r="F25" s="23" t="s">
        <v>99</v>
      </c>
    </row>
    <row r="26" customFormat="false" ht="35.05" hidden="false" customHeight="false" outlineLevel="0" collapsed="false">
      <c r="B26" s="25" t="n">
        <v>46114</v>
      </c>
      <c r="C26" s="23" t="s">
        <v>100</v>
      </c>
      <c r="D26" s="17" t="n">
        <v>10</v>
      </c>
      <c r="E26" s="24" t="s">
        <v>101</v>
      </c>
      <c r="F26" s="23" t="s">
        <v>102</v>
      </c>
    </row>
    <row r="27" customFormat="false" ht="35.05" hidden="false" customHeight="false" outlineLevel="0" collapsed="false">
      <c r="B27" s="25" t="n">
        <v>46115</v>
      </c>
      <c r="C27" s="23" t="s">
        <v>103</v>
      </c>
      <c r="D27" s="17" t="n">
        <v>10</v>
      </c>
      <c r="E27" s="24" t="s">
        <v>104</v>
      </c>
      <c r="F27" s="23" t="s">
        <v>105</v>
      </c>
    </row>
    <row r="28" customFormat="false" ht="46.25" hidden="false" customHeight="false" outlineLevel="0" collapsed="false">
      <c r="B28" s="25" t="n">
        <v>46116</v>
      </c>
      <c r="C28" s="23" t="s">
        <v>106</v>
      </c>
      <c r="D28" s="17" t="n">
        <v>0</v>
      </c>
      <c r="E28" s="24" t="s">
        <v>107</v>
      </c>
      <c r="F28" s="23" t="s">
        <v>108</v>
      </c>
    </row>
    <row r="29" customFormat="false" ht="57.45" hidden="false" customHeight="false" outlineLevel="0" collapsed="false">
      <c r="B29" s="25" t="n">
        <v>46117</v>
      </c>
      <c r="C29" s="23" t="s">
        <v>109</v>
      </c>
      <c r="D29" s="17" t="n">
        <v>30</v>
      </c>
      <c r="E29" s="24" t="s">
        <v>110</v>
      </c>
      <c r="F29" s="23" t="s">
        <v>111</v>
      </c>
    </row>
    <row r="30" customFormat="false" ht="79.85" hidden="false" customHeight="false" outlineLevel="0" collapsed="false">
      <c r="B30" s="25" t="n">
        <v>46118</v>
      </c>
      <c r="C30" s="23" t="s">
        <v>112</v>
      </c>
      <c r="D30" s="17" t="n">
        <v>45</v>
      </c>
      <c r="E30" s="24" t="s">
        <v>113</v>
      </c>
      <c r="F30" s="23" t="s">
        <v>114</v>
      </c>
    </row>
    <row r="31" customFormat="false" ht="46.25" hidden="false" customHeight="false" outlineLevel="0" collapsed="false">
      <c r="B31" s="25" t="n">
        <v>46119</v>
      </c>
      <c r="C31" s="23" t="s">
        <v>115</v>
      </c>
      <c r="D31" s="17" t="n">
        <v>17.9</v>
      </c>
      <c r="E31" s="24" t="s">
        <v>116</v>
      </c>
      <c r="F31" s="23" t="s">
        <v>117</v>
      </c>
    </row>
    <row r="32" customFormat="false" ht="68.65" hidden="false" customHeight="false" outlineLevel="0" collapsed="false">
      <c r="B32" s="25" t="n">
        <v>46120</v>
      </c>
      <c r="C32" s="23" t="s">
        <v>118</v>
      </c>
      <c r="D32" s="17" t="n">
        <v>32</v>
      </c>
      <c r="E32" s="24" t="s">
        <v>119</v>
      </c>
      <c r="F32" s="23" t="s">
        <v>120</v>
      </c>
    </row>
    <row r="33" customFormat="false" ht="35.05" hidden="false" customHeight="false" outlineLevel="0" collapsed="false">
      <c r="B33" s="25" t="n">
        <v>46121</v>
      </c>
      <c r="C33" s="23" t="s">
        <v>121</v>
      </c>
      <c r="D33" s="17" t="n">
        <v>0</v>
      </c>
      <c r="E33" s="24" t="s">
        <v>122</v>
      </c>
      <c r="F33" s="23" t="s">
        <v>123</v>
      </c>
    </row>
    <row r="34" customFormat="false" ht="35.05" hidden="false" customHeight="false" outlineLevel="0" collapsed="false">
      <c r="B34" s="25" t="n">
        <v>46122</v>
      </c>
      <c r="C34" s="23" t="s">
        <v>124</v>
      </c>
      <c r="D34" s="17" t="n">
        <v>0</v>
      </c>
      <c r="E34" s="24" t="s">
        <v>125</v>
      </c>
      <c r="F34" s="23" t="s">
        <v>126</v>
      </c>
    </row>
    <row r="35" customFormat="false" ht="23.85" hidden="false" customHeight="false" outlineLevel="0" collapsed="false">
      <c r="B35" s="16" t="s">
        <v>127</v>
      </c>
      <c r="C35" s="23" t="s">
        <v>128</v>
      </c>
      <c r="D35" s="17" t="n">
        <v>120</v>
      </c>
      <c r="E35" s="24" t="s">
        <v>129</v>
      </c>
      <c r="F35" s="23" t="s">
        <v>130</v>
      </c>
    </row>
    <row r="36" customFormat="false" ht="12.8" hidden="false" customHeight="false" outlineLevel="0" collapsed="false">
      <c r="B36" s="16" t="s">
        <v>131</v>
      </c>
      <c r="C36" s="23" t="s">
        <v>132</v>
      </c>
      <c r="D36" s="17" t="n">
        <v>0</v>
      </c>
      <c r="E36" s="24" t="s">
        <v>133</v>
      </c>
    </row>
    <row r="37" customFormat="false" ht="35.05" hidden="false" customHeight="false" outlineLevel="0" collapsed="false">
      <c r="B37" s="25" t="n">
        <v>46128</v>
      </c>
      <c r="C37" s="23" t="s">
        <v>134</v>
      </c>
      <c r="D37" s="17" t="n">
        <v>15</v>
      </c>
      <c r="E37" s="24" t="s">
        <v>135</v>
      </c>
      <c r="F37" s="23" t="s">
        <v>136</v>
      </c>
    </row>
    <row r="38" customFormat="false" ht="35.05" hidden="false" customHeight="false" outlineLevel="0" collapsed="false">
      <c r="B38" s="25" t="n">
        <v>46129</v>
      </c>
      <c r="C38" s="23" t="s">
        <v>137</v>
      </c>
      <c r="D38" s="17" t="n">
        <v>33</v>
      </c>
      <c r="E38" s="24" t="s">
        <v>138</v>
      </c>
      <c r="F38" s="23" t="s">
        <v>139</v>
      </c>
    </row>
    <row r="39" customFormat="false" ht="57.45" hidden="false" customHeight="false" outlineLevel="0" collapsed="false">
      <c r="B39" s="25" t="n">
        <v>46130</v>
      </c>
      <c r="C39" s="23" t="s">
        <v>140</v>
      </c>
      <c r="D39" s="17" t="n">
        <v>0</v>
      </c>
      <c r="E39" s="24" t="s">
        <v>141</v>
      </c>
      <c r="F39" s="23" t="s">
        <v>142</v>
      </c>
    </row>
    <row r="40" customFormat="false" ht="79.85" hidden="false" customHeight="false" outlineLevel="0" collapsed="false">
      <c r="B40" s="16" t="s">
        <v>143</v>
      </c>
      <c r="C40" s="23" t="s">
        <v>144</v>
      </c>
      <c r="D40" s="17" t="n">
        <v>27</v>
      </c>
      <c r="E40" s="24" t="s">
        <v>145</v>
      </c>
      <c r="F40" s="23" t="s">
        <v>146</v>
      </c>
    </row>
    <row r="41" customFormat="false" ht="57.45" hidden="false" customHeight="false" outlineLevel="0" collapsed="false">
      <c r="B41" s="25" t="n">
        <v>46134</v>
      </c>
      <c r="C41" s="23" t="s">
        <v>147</v>
      </c>
      <c r="D41" s="17" t="n">
        <v>0</v>
      </c>
      <c r="E41" s="24" t="s">
        <v>148</v>
      </c>
      <c r="F41" s="23" t="s">
        <v>149</v>
      </c>
    </row>
    <row r="42" customFormat="false" ht="46.25" hidden="false" customHeight="false" outlineLevel="0" collapsed="false">
      <c r="B42" s="25" t="n">
        <v>46135</v>
      </c>
      <c r="C42" s="23" t="s">
        <v>150</v>
      </c>
      <c r="D42" s="17" t="n">
        <v>32.6</v>
      </c>
      <c r="E42" s="24" t="s">
        <v>151</v>
      </c>
      <c r="F42" s="23" t="s">
        <v>152</v>
      </c>
    </row>
    <row r="43" customFormat="false" ht="12.8" hidden="false" customHeight="false" outlineLevel="0" collapsed="false">
      <c r="B43" s="25" t="s">
        <v>153</v>
      </c>
      <c r="C43" s="23" t="s">
        <v>154</v>
      </c>
      <c r="D43" s="17" t="n">
        <v>215</v>
      </c>
      <c r="F43" s="23" t="s">
        <v>155</v>
      </c>
    </row>
    <row r="44" customFormat="false" ht="46.25" hidden="false" customHeight="false" outlineLevel="0" collapsed="false">
      <c r="B44" s="25" t="n">
        <v>46140</v>
      </c>
      <c r="C44" s="23" t="s">
        <v>156</v>
      </c>
      <c r="D44" s="17" t="n">
        <v>0</v>
      </c>
      <c r="E44" s="24" t="s">
        <v>157</v>
      </c>
      <c r="F44" s="23" t="s">
        <v>158</v>
      </c>
    </row>
    <row r="45" customFormat="false" ht="57.45" hidden="false" customHeight="false" outlineLevel="0" collapsed="false">
      <c r="B45" s="25" t="n">
        <v>46141</v>
      </c>
      <c r="C45" s="23" t="s">
        <v>159</v>
      </c>
      <c r="D45" s="17" t="n">
        <v>0</v>
      </c>
      <c r="E45" s="24" t="s">
        <v>160</v>
      </c>
      <c r="F45" s="23" t="s">
        <v>161</v>
      </c>
    </row>
    <row r="46" customFormat="false" ht="68.65" hidden="false" customHeight="false" outlineLevel="0" collapsed="false">
      <c r="B46" s="25" t="n">
        <v>46142</v>
      </c>
      <c r="C46" s="23" t="s">
        <v>162</v>
      </c>
      <c r="D46" s="17" t="n">
        <v>6</v>
      </c>
      <c r="E46" s="24" t="s">
        <v>163</v>
      </c>
      <c r="F46" s="23" t="s">
        <v>164</v>
      </c>
    </row>
    <row r="47" customFormat="false" ht="57.45" hidden="false" customHeight="false" outlineLevel="0" collapsed="false">
      <c r="B47" s="25" t="n">
        <v>46143</v>
      </c>
      <c r="C47" s="23" t="s">
        <v>165</v>
      </c>
      <c r="D47" s="17" t="n">
        <v>0</v>
      </c>
      <c r="E47" s="24" t="s">
        <v>166</v>
      </c>
      <c r="F47" s="23" t="s">
        <v>167</v>
      </c>
    </row>
    <row r="48" customFormat="false" ht="91" hidden="false" customHeight="false" outlineLevel="0" collapsed="false">
      <c r="B48" s="25" t="n">
        <v>46144</v>
      </c>
      <c r="C48" s="23" t="s">
        <v>168</v>
      </c>
      <c r="D48" s="17" t="n">
        <v>6</v>
      </c>
      <c r="E48" s="24" t="s">
        <v>169</v>
      </c>
      <c r="F48" s="23" t="s">
        <v>170</v>
      </c>
    </row>
    <row r="49" customFormat="false" ht="23.85" hidden="false" customHeight="false" outlineLevel="0" collapsed="false">
      <c r="B49" s="16" t="s">
        <v>171</v>
      </c>
      <c r="C49" s="23" t="s">
        <v>172</v>
      </c>
      <c r="D49" s="17" t="n">
        <v>82</v>
      </c>
      <c r="E49" s="24" t="s">
        <v>173</v>
      </c>
      <c r="F49" s="23" t="s">
        <v>174</v>
      </c>
    </row>
    <row r="50" customFormat="false" ht="46.25" hidden="false" customHeight="false" outlineLevel="0" collapsed="false">
      <c r="B50" s="25" t="n">
        <v>46148</v>
      </c>
      <c r="C50" s="23" t="s">
        <v>175</v>
      </c>
      <c r="D50" s="17" t="n">
        <v>25</v>
      </c>
      <c r="E50" s="24" t="s">
        <v>176</v>
      </c>
      <c r="F50" s="23" t="s">
        <v>177</v>
      </c>
    </row>
    <row r="51" customFormat="false" ht="68.65" hidden="false" customHeight="false" outlineLevel="0" collapsed="false">
      <c r="B51" s="25" t="n">
        <v>46149</v>
      </c>
      <c r="C51" s="23" t="s">
        <v>178</v>
      </c>
      <c r="D51" s="17" t="n">
        <v>0</v>
      </c>
      <c r="E51" s="24" t="s">
        <v>179</v>
      </c>
      <c r="F51" s="23" t="s">
        <v>180</v>
      </c>
    </row>
    <row r="52" customFormat="false" ht="102.2" hidden="false" customHeight="false" outlineLevel="0" collapsed="false">
      <c r="B52" s="25" t="n">
        <v>46150</v>
      </c>
      <c r="C52" s="23" t="s">
        <v>181</v>
      </c>
      <c r="D52" s="17" t="n">
        <v>27.5</v>
      </c>
      <c r="E52" s="24" t="s">
        <v>182</v>
      </c>
      <c r="F52" s="23" t="s">
        <v>183</v>
      </c>
    </row>
    <row r="53" customFormat="false" ht="57.45" hidden="false" customHeight="false" outlineLevel="0" collapsed="false">
      <c r="B53" s="25" t="n">
        <v>46151</v>
      </c>
      <c r="C53" s="23" t="s">
        <v>184</v>
      </c>
      <c r="D53" s="17" t="n">
        <v>5</v>
      </c>
      <c r="E53" s="24" t="s">
        <v>185</v>
      </c>
      <c r="F53" s="23" t="s">
        <v>186</v>
      </c>
    </row>
    <row r="54" customFormat="false" ht="57.45" hidden="false" customHeight="false" outlineLevel="0" collapsed="false">
      <c r="B54" s="25" t="n">
        <v>46152</v>
      </c>
      <c r="C54" s="23" t="s">
        <v>187</v>
      </c>
      <c r="D54" s="17" t="n">
        <v>30.23</v>
      </c>
      <c r="E54" s="24" t="s">
        <v>188</v>
      </c>
      <c r="F54" s="23" t="s">
        <v>189</v>
      </c>
    </row>
    <row r="55" customFormat="false" ht="23.85" hidden="false" customHeight="false" outlineLevel="0" collapsed="false">
      <c r="B55" s="25" t="n">
        <v>46153</v>
      </c>
      <c r="C55" s="23" t="s">
        <v>190</v>
      </c>
      <c r="D55" s="17" t="n">
        <v>44</v>
      </c>
      <c r="E55" s="24" t="s">
        <v>191</v>
      </c>
      <c r="F55" s="23" t="s">
        <v>192</v>
      </c>
    </row>
    <row r="56" customFormat="false" ht="12.8" hidden="false" customHeight="false" outlineLevel="0" collapsed="false">
      <c r="B56" s="25" t="n">
        <v>46154</v>
      </c>
      <c r="C56" s="23" t="s">
        <v>193</v>
      </c>
      <c r="D56" s="17" t="n">
        <v>44</v>
      </c>
      <c r="E56" s="24" t="s">
        <v>193</v>
      </c>
      <c r="F56" s="23" t="s">
        <v>193</v>
      </c>
    </row>
    <row r="57" customFormat="false" ht="68.65" hidden="false" customHeight="false" outlineLevel="0" collapsed="false">
      <c r="B57" s="25" t="n">
        <v>46155</v>
      </c>
      <c r="C57" s="23" t="s">
        <v>194</v>
      </c>
      <c r="D57" s="17" t="n">
        <v>35</v>
      </c>
      <c r="E57" s="24" t="s">
        <v>195</v>
      </c>
      <c r="F57" s="23" t="s">
        <v>196</v>
      </c>
    </row>
    <row r="58" customFormat="false" ht="12.8" hidden="false" customHeight="false" outlineLevel="0" collapsed="false">
      <c r="B58" s="25" t="n">
        <v>46156</v>
      </c>
      <c r="C58" s="23" t="s">
        <v>197</v>
      </c>
      <c r="D58" s="17" t="n">
        <v>19</v>
      </c>
    </row>
    <row r="59" customFormat="false" ht="46.25" hidden="false" customHeight="false" outlineLevel="0" collapsed="false">
      <c r="B59" s="25" t="n">
        <v>46157</v>
      </c>
      <c r="C59" s="23" t="s">
        <v>198</v>
      </c>
      <c r="D59" s="17" t="n">
        <v>30</v>
      </c>
      <c r="E59" s="24" t="s">
        <v>199</v>
      </c>
      <c r="F59" s="23" t="s">
        <v>200</v>
      </c>
    </row>
    <row r="60" customFormat="false" ht="35.05" hidden="false" customHeight="false" outlineLevel="0" collapsed="false">
      <c r="B60" s="25" t="n">
        <v>46158</v>
      </c>
      <c r="C60" s="23" t="s">
        <v>201</v>
      </c>
      <c r="D60" s="17" t="n">
        <v>15</v>
      </c>
      <c r="E60" s="24" t="s">
        <v>202</v>
      </c>
      <c r="F60" s="23" t="s">
        <v>203</v>
      </c>
    </row>
    <row r="61" customFormat="false" ht="68.65" hidden="false" customHeight="false" outlineLevel="0" collapsed="false">
      <c r="B61" s="25" t="n">
        <v>46159</v>
      </c>
      <c r="C61" s="23" t="s">
        <v>204</v>
      </c>
      <c r="D61" s="17" t="n">
        <v>32</v>
      </c>
      <c r="E61" s="24" t="s">
        <v>205</v>
      </c>
      <c r="F61" s="23" t="s">
        <v>206</v>
      </c>
    </row>
    <row r="62" customFormat="false" ht="35.05" hidden="false" customHeight="false" outlineLevel="0" collapsed="false">
      <c r="B62" s="25" t="n">
        <v>46160</v>
      </c>
      <c r="C62" s="23" t="s">
        <v>207</v>
      </c>
      <c r="D62" s="17" t="n">
        <v>15</v>
      </c>
      <c r="E62" s="24" t="s">
        <v>208</v>
      </c>
      <c r="F62" s="23" t="s">
        <v>209</v>
      </c>
    </row>
    <row r="63" customFormat="false" ht="57.45" hidden="false" customHeight="false" outlineLevel="0" collapsed="false">
      <c r="B63" s="25" t="n">
        <v>46161</v>
      </c>
      <c r="C63" s="23" t="s">
        <v>210</v>
      </c>
      <c r="D63" s="17" t="n">
        <v>0</v>
      </c>
      <c r="E63" s="24" t="s">
        <v>211</v>
      </c>
      <c r="F63" s="23" t="s">
        <v>212</v>
      </c>
    </row>
    <row r="64" customFormat="false" ht="46.25" hidden="false" customHeight="false" outlineLevel="0" collapsed="false">
      <c r="B64" s="25" t="n">
        <v>46162</v>
      </c>
      <c r="C64" s="23" t="s">
        <v>213</v>
      </c>
      <c r="D64" s="17" t="n">
        <v>5</v>
      </c>
      <c r="E64" s="24" t="s">
        <v>214</v>
      </c>
      <c r="F64" s="23" t="s">
        <v>215</v>
      </c>
    </row>
    <row r="65" customFormat="false" ht="57.45" hidden="false" customHeight="false" outlineLevel="0" collapsed="false">
      <c r="B65" s="25" t="n">
        <v>46163</v>
      </c>
      <c r="C65" s="23" t="s">
        <v>216</v>
      </c>
      <c r="D65" s="17" t="n">
        <v>0</v>
      </c>
      <c r="E65" s="24" t="s">
        <v>217</v>
      </c>
      <c r="F65" s="23" t="s">
        <v>218</v>
      </c>
    </row>
    <row r="66" customFormat="false" ht="68.65" hidden="false" customHeight="false" outlineLevel="0" collapsed="false">
      <c r="B66" s="25" t="n">
        <v>46164</v>
      </c>
      <c r="C66" s="23" t="s">
        <v>219</v>
      </c>
      <c r="D66" s="17" t="n">
        <v>0</v>
      </c>
      <c r="E66" s="24" t="s">
        <v>220</v>
      </c>
      <c r="F66" s="23" t="s">
        <v>221</v>
      </c>
    </row>
    <row r="67" customFormat="false" ht="46.25" hidden="false" customHeight="false" outlineLevel="0" collapsed="false">
      <c r="B67" s="25" t="n">
        <v>46165</v>
      </c>
      <c r="C67" s="23" t="s">
        <v>222</v>
      </c>
      <c r="D67" s="17" t="n">
        <v>20</v>
      </c>
      <c r="E67" s="24" t="s">
        <v>223</v>
      </c>
      <c r="F67" s="23" t="s">
        <v>224</v>
      </c>
    </row>
    <row r="68" customFormat="false" ht="79.85" hidden="false" customHeight="false" outlineLevel="0" collapsed="false">
      <c r="B68" s="25" t="n">
        <v>46166</v>
      </c>
      <c r="C68" s="23" t="s">
        <v>225</v>
      </c>
      <c r="D68" s="17" t="s">
        <v>226</v>
      </c>
      <c r="E68" s="24" t="s">
        <v>227</v>
      </c>
      <c r="F68" s="23" t="s">
        <v>228</v>
      </c>
    </row>
    <row r="69" customFormat="false" ht="102.2" hidden="false" customHeight="false" outlineLevel="0" collapsed="false">
      <c r="B69" s="25" t="s">
        <v>229</v>
      </c>
      <c r="C69" s="23" t="s">
        <v>230</v>
      </c>
      <c r="D69" s="17" t="n">
        <v>80</v>
      </c>
      <c r="E69" s="24" t="s">
        <v>231</v>
      </c>
      <c r="F69" s="23" t="s">
        <v>232</v>
      </c>
    </row>
    <row r="70" customFormat="false" ht="79.85" hidden="false" customHeight="false" outlineLevel="0" collapsed="false">
      <c r="B70" s="16" t="s">
        <v>233</v>
      </c>
      <c r="C70" s="23" t="s">
        <v>234</v>
      </c>
      <c r="D70" s="17" t="n">
        <v>100</v>
      </c>
      <c r="E70" s="24" t="s">
        <v>235</v>
      </c>
      <c r="F70" s="23" t="s">
        <v>236</v>
      </c>
    </row>
    <row r="71" customFormat="false" ht="68.65" hidden="false" customHeight="false" outlineLevel="0" collapsed="false">
      <c r="B71" s="25" t="n">
        <v>46171</v>
      </c>
      <c r="C71" s="23" t="s">
        <v>237</v>
      </c>
      <c r="D71" s="17" t="n">
        <v>15</v>
      </c>
      <c r="E71" s="24" t="s">
        <v>238</v>
      </c>
      <c r="F71" s="23" t="s">
        <v>239</v>
      </c>
    </row>
    <row r="72" customFormat="false" ht="68.65" hidden="false" customHeight="false" outlineLevel="0" collapsed="false">
      <c r="B72" s="25" t="n">
        <v>46172</v>
      </c>
      <c r="C72" s="23" t="s">
        <v>240</v>
      </c>
      <c r="D72" s="17" t="s">
        <v>241</v>
      </c>
      <c r="E72" s="24" t="s">
        <v>242</v>
      </c>
      <c r="F72" s="23" t="s">
        <v>243</v>
      </c>
    </row>
    <row r="73" customFormat="false" ht="102.2" hidden="false" customHeight="false" outlineLevel="0" collapsed="false">
      <c r="B73" s="25" t="s">
        <v>244</v>
      </c>
      <c r="C73" s="23" t="s">
        <v>245</v>
      </c>
      <c r="D73" s="17" t="n">
        <v>50</v>
      </c>
      <c r="E73" s="24" t="s">
        <v>246</v>
      </c>
      <c r="F73" s="23" t="s">
        <v>247</v>
      </c>
    </row>
    <row r="74" customFormat="false" ht="35.05" hidden="false" customHeight="false" outlineLevel="0" collapsed="false">
      <c r="B74" s="25" t="n">
        <v>46175</v>
      </c>
      <c r="C74" s="23" t="s">
        <v>248</v>
      </c>
      <c r="D74" s="17" t="n">
        <v>0</v>
      </c>
      <c r="E74" s="24" t="s">
        <v>249</v>
      </c>
      <c r="F74" s="23" t="s">
        <v>250</v>
      </c>
    </row>
    <row r="75" customFormat="false" ht="57.45" hidden="false" customHeight="false" outlineLevel="0" collapsed="false">
      <c r="B75" s="25" t="n">
        <v>46176</v>
      </c>
      <c r="C75" s="23" t="s">
        <v>251</v>
      </c>
      <c r="D75" s="17" t="n">
        <v>0</v>
      </c>
      <c r="E75" s="24" t="s">
        <v>252</v>
      </c>
      <c r="F75" s="23" t="s">
        <v>253</v>
      </c>
    </row>
    <row r="76" customFormat="false" ht="35.05" hidden="false" customHeight="false" outlineLevel="0" collapsed="false">
      <c r="B76" s="25" t="n">
        <v>46177</v>
      </c>
      <c r="C76" s="23" t="s">
        <v>254</v>
      </c>
      <c r="D76" s="17" t="n">
        <v>0</v>
      </c>
      <c r="E76" s="24" t="s">
        <v>255</v>
      </c>
      <c r="F76" s="23" t="s">
        <v>256</v>
      </c>
    </row>
    <row r="77" customFormat="false" ht="46.25" hidden="false" customHeight="false" outlineLevel="0" collapsed="false">
      <c r="B77" s="25" t="n">
        <v>46178</v>
      </c>
      <c r="C77" s="23" t="s">
        <v>257</v>
      </c>
      <c r="D77" s="17" t="n">
        <v>0</v>
      </c>
      <c r="E77" s="24" t="s">
        <v>258</v>
      </c>
      <c r="F77" s="23" t="s">
        <v>259</v>
      </c>
    </row>
    <row r="78" customFormat="false" ht="35.05" hidden="false" customHeight="false" outlineLevel="0" collapsed="false">
      <c r="B78" s="25" t="n">
        <v>46179</v>
      </c>
      <c r="C78" s="23" t="s">
        <v>257</v>
      </c>
      <c r="D78" s="17" t="n">
        <v>0</v>
      </c>
      <c r="E78" s="24" t="s">
        <v>260</v>
      </c>
      <c r="F78" s="23" t="s">
        <v>261</v>
      </c>
    </row>
    <row r="79" customFormat="false" ht="79.85" hidden="false" customHeight="false" outlineLevel="0" collapsed="false">
      <c r="B79" s="25" t="n">
        <v>46180</v>
      </c>
      <c r="C79" s="23" t="s">
        <v>262</v>
      </c>
      <c r="D79" s="17" t="n">
        <v>0</v>
      </c>
      <c r="E79" s="24" t="s">
        <v>263</v>
      </c>
      <c r="F79" s="23" t="s">
        <v>264</v>
      </c>
    </row>
    <row r="80" customFormat="false" ht="68.65" hidden="false" customHeight="false" outlineLevel="0" collapsed="false">
      <c r="B80" s="25" t="n">
        <v>46181</v>
      </c>
      <c r="D80" s="17" t="n">
        <v>0</v>
      </c>
      <c r="F80" s="23" t="s">
        <v>265</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4"/>
  <sheetViews>
    <sheetView showFormulas="false" showGridLines="true" showRowColHeaders="true" showZeros="true" rightToLeft="false" tabSelected="false" showOutlineSymbols="true" defaultGridColor="true" view="normal" topLeftCell="A2" colorId="64" zoomScale="161" zoomScaleNormal="161" zoomScalePageLayoutView="100" workbookViewId="0">
      <selection pane="topLeft" activeCell="B20" activeCellId="0" sqref="B20"/>
    </sheetView>
  </sheetViews>
  <sheetFormatPr defaultColWidth="11.53515625" defaultRowHeight="12.8" zeroHeight="false" outlineLevelRow="0" outlineLevelCol="0"/>
  <cols>
    <col collapsed="false" customWidth="true" hidden="false" outlineLevel="0" max="1" min="1" style="1" width="15.55"/>
    <col collapsed="false" customWidth="true" hidden="false" outlineLevel="0" max="2" min="2" style="1" width="36.72"/>
    <col collapsed="false" customWidth="false" hidden="false" outlineLevel="0" max="3" min="3" style="6" width="11.53"/>
  </cols>
  <sheetData>
    <row r="1" customFormat="false" ht="12.8" hidden="false" customHeight="false" outlineLevel="0" collapsed="false">
      <c r="A1" s="3" t="s">
        <v>266</v>
      </c>
    </row>
    <row r="3" customFormat="false" ht="12.8" hidden="false" customHeight="false" outlineLevel="0" collapsed="false">
      <c r="A3" s="3" t="s">
        <v>267</v>
      </c>
      <c r="B3" s="6" t="n">
        <f aca="false">SUM(C:C)</f>
        <v>2079.45</v>
      </c>
    </row>
    <row r="5" customFormat="false" ht="12.8" hidden="false" customHeight="false" outlineLevel="0" collapsed="false">
      <c r="A5" s="3" t="s">
        <v>30</v>
      </c>
      <c r="B5" s="3" t="s">
        <v>268</v>
      </c>
      <c r="C5" s="8" t="s">
        <v>269</v>
      </c>
    </row>
    <row r="7" customFormat="false" ht="12.8" hidden="false" customHeight="false" outlineLevel="0" collapsed="false">
      <c r="A7" s="13" t="n">
        <v>46090</v>
      </c>
      <c r="B7" s="1" t="s">
        <v>270</v>
      </c>
      <c r="C7" s="6" t="n">
        <v>183.6</v>
      </c>
    </row>
    <row r="8" customFormat="false" ht="12.8" hidden="false" customHeight="false" outlineLevel="0" collapsed="false">
      <c r="A8" s="13" t="n">
        <v>46091</v>
      </c>
      <c r="B8" s="1" t="s">
        <v>271</v>
      </c>
      <c r="C8" s="6" t="n">
        <v>350.5</v>
      </c>
    </row>
    <row r="9" customFormat="false" ht="12.8" hidden="false" customHeight="false" outlineLevel="0" collapsed="false">
      <c r="A9" s="13" t="n">
        <v>46090</v>
      </c>
      <c r="B9" s="1" t="s">
        <v>272</v>
      </c>
      <c r="C9" s="6" t="n">
        <v>74.77</v>
      </c>
    </row>
    <row r="10" customFormat="false" ht="12.8" hidden="false" customHeight="false" outlineLevel="0" collapsed="false">
      <c r="A10" s="13" t="n">
        <v>46091</v>
      </c>
      <c r="B10" s="1" t="s">
        <v>273</v>
      </c>
      <c r="C10" s="6" t="n">
        <v>90.5</v>
      </c>
    </row>
    <row r="11" customFormat="false" ht="12.8" hidden="false" customHeight="false" outlineLevel="0" collapsed="false">
      <c r="A11" s="13" t="n">
        <v>46091</v>
      </c>
      <c r="B11" s="1" t="s">
        <v>274</v>
      </c>
      <c r="C11" s="6" t="n">
        <v>114.98</v>
      </c>
    </row>
    <row r="12" customFormat="false" ht="12.8" hidden="false" customHeight="false" outlineLevel="0" collapsed="false">
      <c r="A12" s="13" t="n">
        <v>46092</v>
      </c>
      <c r="B12" s="1" t="s">
        <v>275</v>
      </c>
      <c r="C12" s="6" t="n">
        <v>30</v>
      </c>
    </row>
    <row r="13" customFormat="false" ht="12.8" hidden="false" customHeight="false" outlineLevel="0" collapsed="false">
      <c r="A13" s="13" t="n">
        <v>46092</v>
      </c>
      <c r="B13" s="1" t="s">
        <v>276</v>
      </c>
      <c r="C13" s="6" t="n">
        <v>61.98</v>
      </c>
    </row>
    <row r="14" customFormat="false" ht="12.8" hidden="false" customHeight="false" outlineLevel="0" collapsed="false">
      <c r="A14" s="13" t="n">
        <v>46093</v>
      </c>
      <c r="B14" s="1" t="s">
        <v>277</v>
      </c>
      <c r="C14" s="6" t="n">
        <v>39.98</v>
      </c>
    </row>
    <row r="15" customFormat="false" ht="12.8" hidden="false" customHeight="false" outlineLevel="0" collapsed="false">
      <c r="A15" s="13" t="n">
        <v>46093</v>
      </c>
      <c r="B15" s="1" t="s">
        <v>278</v>
      </c>
      <c r="C15" s="6" t="n">
        <v>13.99</v>
      </c>
    </row>
    <row r="16" customFormat="false" ht="12.8" hidden="false" customHeight="false" outlineLevel="0" collapsed="false">
      <c r="A16" s="13" t="n">
        <v>46099</v>
      </c>
      <c r="B16" s="1" t="s">
        <v>279</v>
      </c>
      <c r="C16" s="6" t="n">
        <v>74.97</v>
      </c>
    </row>
    <row r="17" customFormat="false" ht="12.8" hidden="false" customHeight="false" outlineLevel="0" collapsed="false">
      <c r="A17" s="13" t="n">
        <v>46099</v>
      </c>
      <c r="B17" s="1" t="s">
        <v>278</v>
      </c>
      <c r="C17" s="6" t="n">
        <v>55.68</v>
      </c>
    </row>
    <row r="18" customFormat="false" ht="12.8" hidden="false" customHeight="false" outlineLevel="0" collapsed="false">
      <c r="A18" s="13" t="n">
        <v>46102</v>
      </c>
      <c r="B18" s="1" t="s">
        <v>280</v>
      </c>
      <c r="C18" s="6" t="n">
        <v>43.5</v>
      </c>
    </row>
    <row r="19" customFormat="false" ht="12.8" hidden="false" customHeight="false" outlineLevel="0" collapsed="false">
      <c r="A19" s="13" t="n">
        <v>46108</v>
      </c>
      <c r="B19" s="1" t="s">
        <v>281</v>
      </c>
      <c r="C19" s="6" t="n">
        <v>50</v>
      </c>
    </row>
    <row r="20" customFormat="false" ht="12.8" hidden="false" customHeight="false" outlineLevel="0" collapsed="false">
      <c r="A20" s="13" t="n">
        <v>46164</v>
      </c>
      <c r="B20" s="1" t="s">
        <v>282</v>
      </c>
      <c r="C20" s="6" t="n">
        <v>306</v>
      </c>
    </row>
    <row r="21" customFormat="false" ht="12.8" hidden="false" customHeight="false" outlineLevel="0" collapsed="false">
      <c r="A21" s="13" t="n">
        <v>46383</v>
      </c>
      <c r="B21" s="1" t="s">
        <v>283</v>
      </c>
      <c r="C21" s="6" t="n">
        <v>12</v>
      </c>
    </row>
    <row r="22" customFormat="false" ht="12.8" hidden="false" customHeight="false" outlineLevel="0" collapsed="false">
      <c r="A22" s="13" t="n">
        <v>46169</v>
      </c>
      <c r="B22" s="1" t="s">
        <v>284</v>
      </c>
      <c r="C22" s="6" t="n">
        <v>37</v>
      </c>
    </row>
    <row r="23" customFormat="false" ht="12.8" hidden="false" customHeight="false" outlineLevel="0" collapsed="false">
      <c r="A23" s="13" t="n">
        <v>46173</v>
      </c>
      <c r="B23" s="1" t="s">
        <v>285</v>
      </c>
      <c r="C23" s="6" t="n">
        <v>500</v>
      </c>
    </row>
    <row r="24" customFormat="false" ht="12.8" hidden="false" customHeight="false" outlineLevel="0" collapsed="false">
      <c r="A24" s="13" t="n">
        <v>46181</v>
      </c>
      <c r="B24" s="1" t="s">
        <v>286</v>
      </c>
      <c r="C24" s="6" t="n">
        <v>40</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7"/>
  <sheetViews>
    <sheetView showFormulas="false" showGridLines="true" showRowColHeaders="true" showZeros="true" rightToLeft="false" tabSelected="false" showOutlineSymbols="true" defaultGridColor="true" view="normal" topLeftCell="A1" colorId="64" zoomScale="161" zoomScaleNormal="161" zoomScalePageLayoutView="100" workbookViewId="0">
      <selection pane="topLeft" activeCell="B17" activeCellId="0" sqref="B17"/>
    </sheetView>
  </sheetViews>
  <sheetFormatPr defaultColWidth="11.53515625" defaultRowHeight="12.8" zeroHeight="false" outlineLevelRow="0" outlineLevelCol="0"/>
  <cols>
    <col collapsed="false" customWidth="true" hidden="false" outlineLevel="0" max="1" min="1" style="1" width="14.52"/>
    <col collapsed="false" customWidth="true" hidden="false" outlineLevel="0" max="2" min="2" style="1" width="18.38"/>
    <col collapsed="false" customWidth="false" hidden="false" outlineLevel="0" max="3" min="3" style="6" width="11.53"/>
  </cols>
  <sheetData>
    <row r="1" customFormat="false" ht="12.8" hidden="false" customHeight="false" outlineLevel="0" collapsed="false">
      <c r="A1" s="3" t="s">
        <v>287</v>
      </c>
    </row>
    <row r="3" customFormat="false" ht="12.8" hidden="false" customHeight="false" outlineLevel="0" collapsed="false">
      <c r="A3" s="3" t="s">
        <v>25</v>
      </c>
      <c r="B3" s="6" t="n">
        <f aca="false">SUM(C:C)</f>
        <v>409.36</v>
      </c>
    </row>
    <row r="5" s="3" customFormat="true" ht="12.8" hidden="false" customHeight="false" outlineLevel="0" collapsed="false">
      <c r="A5" s="3" t="s">
        <v>288</v>
      </c>
      <c r="B5" s="3" t="s">
        <v>289</v>
      </c>
      <c r="C5" s="8" t="s">
        <v>269</v>
      </c>
    </row>
    <row r="7" customFormat="false" ht="12.8" hidden="false" customHeight="false" outlineLevel="0" collapsed="false">
      <c r="A7" s="13" t="n">
        <v>46091</v>
      </c>
      <c r="B7" s="1" t="s">
        <v>290</v>
      </c>
      <c r="C7" s="6" t="n">
        <v>66.55</v>
      </c>
    </row>
    <row r="8" customFormat="false" ht="12.8" hidden="false" customHeight="false" outlineLevel="0" collapsed="false">
      <c r="A8" s="13" t="n">
        <v>46091</v>
      </c>
      <c r="B8" s="1" t="s">
        <v>291</v>
      </c>
      <c r="C8" s="6" t="n">
        <v>18.55</v>
      </c>
    </row>
    <row r="9" customFormat="false" ht="12.8" hidden="false" customHeight="false" outlineLevel="0" collapsed="false">
      <c r="A9" s="13" t="n">
        <v>46091</v>
      </c>
      <c r="B9" s="1" t="s">
        <v>292</v>
      </c>
      <c r="C9" s="6" t="n">
        <v>34</v>
      </c>
    </row>
    <row r="10" customFormat="false" ht="12.8" hidden="false" customHeight="false" outlineLevel="0" collapsed="false">
      <c r="A10" s="13" t="n">
        <v>46116</v>
      </c>
      <c r="B10" s="1" t="s">
        <v>293</v>
      </c>
      <c r="C10" s="6" t="n">
        <v>39</v>
      </c>
    </row>
    <row r="11" customFormat="false" ht="12.8" hidden="false" customHeight="false" outlineLevel="0" collapsed="false">
      <c r="A11" s="13" t="n">
        <v>46120</v>
      </c>
      <c r="B11" s="1" t="s">
        <v>294</v>
      </c>
      <c r="C11" s="6" t="n">
        <v>35.16</v>
      </c>
    </row>
    <row r="12" customFormat="false" ht="12.8" hidden="false" customHeight="false" outlineLevel="0" collapsed="false">
      <c r="A12" s="13" t="n">
        <v>46122</v>
      </c>
      <c r="B12" s="1" t="s">
        <v>295</v>
      </c>
      <c r="C12" s="6" t="n">
        <v>18.55</v>
      </c>
    </row>
    <row r="13" customFormat="false" ht="12.8" hidden="false" customHeight="false" outlineLevel="0" collapsed="false">
      <c r="A13" s="13" t="n">
        <v>46122</v>
      </c>
      <c r="B13" s="1" t="s">
        <v>296</v>
      </c>
      <c r="C13" s="6" t="n">
        <v>39</v>
      </c>
    </row>
    <row r="14" customFormat="false" ht="12.8" hidden="false" customHeight="false" outlineLevel="0" collapsed="false">
      <c r="A14" s="13" t="n">
        <v>46145</v>
      </c>
      <c r="B14" s="1" t="s">
        <v>297</v>
      </c>
      <c r="C14" s="6" t="n">
        <v>13</v>
      </c>
    </row>
    <row r="15" customFormat="false" ht="12.8" hidden="false" customHeight="false" outlineLevel="0" collapsed="false">
      <c r="A15" s="13" t="n">
        <v>46152</v>
      </c>
      <c r="B15" s="1" t="s">
        <v>295</v>
      </c>
      <c r="C15" s="6" t="n">
        <v>18.55</v>
      </c>
    </row>
    <row r="16" customFormat="false" ht="12.8" hidden="false" customHeight="false" outlineLevel="0" collapsed="false">
      <c r="A16" s="13" t="n">
        <v>46152</v>
      </c>
      <c r="B16" s="1" t="s">
        <v>294</v>
      </c>
      <c r="C16" s="6" t="n">
        <v>39</v>
      </c>
    </row>
    <row r="17" customFormat="false" ht="12.8" hidden="false" customHeight="false" outlineLevel="0" collapsed="false">
      <c r="A17" s="13" t="n">
        <v>46169</v>
      </c>
      <c r="B17" s="1" t="s">
        <v>298</v>
      </c>
      <c r="C17" s="6" t="n">
        <v>88</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
  <sheetViews>
    <sheetView showFormulas="false" showGridLines="true" showRowColHeaders="true" showZeros="true" rightToLeft="false" tabSelected="false" showOutlineSymbols="true" defaultGridColor="true" view="normal" topLeftCell="A1" colorId="64" zoomScale="161" zoomScaleNormal="161" zoomScalePageLayoutView="100" workbookViewId="0">
      <selection pane="topLeft" activeCell="B10" activeCellId="0" sqref="B10"/>
    </sheetView>
  </sheetViews>
  <sheetFormatPr defaultColWidth="11.53515625" defaultRowHeight="12.8" zeroHeight="false" outlineLevelRow="0" outlineLevelCol="0"/>
  <cols>
    <col collapsed="false" customWidth="true" hidden="false" outlineLevel="0" max="1" min="1" style="1" width="14.86"/>
    <col collapsed="false" customWidth="true" hidden="false" outlineLevel="0" max="2" min="2" style="1" width="24.88"/>
    <col collapsed="false" customWidth="false" hidden="false" outlineLevel="0" max="3" min="3" style="26" width="11.53"/>
  </cols>
  <sheetData>
    <row r="1" customFormat="false" ht="12.8" hidden="false" customHeight="false" outlineLevel="0" collapsed="false">
      <c r="A1" s="3" t="s">
        <v>299</v>
      </c>
    </row>
    <row r="3" customFormat="false" ht="12.8" hidden="false" customHeight="false" outlineLevel="0" collapsed="false">
      <c r="A3" s="3" t="s">
        <v>267</v>
      </c>
      <c r="B3" s="26" t="n">
        <f aca="false">SUM(C:C)</f>
        <v>2767.78</v>
      </c>
    </row>
    <row r="5" s="3" customFormat="true" ht="12.8" hidden="false" customHeight="false" outlineLevel="0" collapsed="false">
      <c r="A5" s="3" t="s">
        <v>30</v>
      </c>
      <c r="B5" s="3" t="s">
        <v>289</v>
      </c>
      <c r="C5" s="27" t="s">
        <v>269</v>
      </c>
    </row>
    <row r="7" customFormat="false" ht="12.8" hidden="false" customHeight="false" outlineLevel="0" collapsed="false">
      <c r="B7" s="1" t="s">
        <v>300</v>
      </c>
      <c r="C7" s="26" t="n">
        <v>202</v>
      </c>
    </row>
    <row r="8" customFormat="false" ht="12.8" hidden="false" customHeight="false" outlineLevel="0" collapsed="false">
      <c r="B8" s="1" t="s">
        <v>301</v>
      </c>
      <c r="C8" s="26" t="n">
        <v>548</v>
      </c>
    </row>
    <row r="9" customFormat="false" ht="12.8" hidden="false" customHeight="false" outlineLevel="0" collapsed="false">
      <c r="B9" s="1" t="s">
        <v>302</v>
      </c>
      <c r="C9" s="26" t="n">
        <v>1943.78</v>
      </c>
    </row>
    <row r="10" customFormat="false" ht="12.8" hidden="false" customHeight="false" outlineLevel="0" collapsed="false">
      <c r="B10" s="1" t="s">
        <v>303</v>
      </c>
      <c r="C10" s="26" t="n">
        <v>74</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1"/>
  <sheetViews>
    <sheetView showFormulas="false" showGridLines="true" showRowColHeaders="true" showZeros="true" rightToLeft="false" tabSelected="false" showOutlineSymbols="true" defaultGridColor="true" view="normal" topLeftCell="A1" colorId="64" zoomScale="161" zoomScaleNormal="161" zoomScalePageLayoutView="100" workbookViewId="0">
      <selection pane="topLeft" activeCell="B15" activeCellId="0" sqref="B15"/>
    </sheetView>
  </sheetViews>
  <sheetFormatPr defaultColWidth="11.53515625" defaultRowHeight="12.8" zeroHeight="false" outlineLevelRow="0" outlineLevelCol="0"/>
  <cols>
    <col collapsed="false" customWidth="true" hidden="false" outlineLevel="0" max="1" min="1" style="1" width="14.08"/>
    <col collapsed="false" customWidth="true" hidden="false" outlineLevel="0" max="2" min="2" style="1" width="24.53"/>
    <col collapsed="false" customWidth="false" hidden="false" outlineLevel="0" max="3" min="3" style="6" width="11.53"/>
  </cols>
  <sheetData>
    <row r="1" customFormat="false" ht="12.8" hidden="false" customHeight="false" outlineLevel="0" collapsed="false">
      <c r="A1" s="1" t="s">
        <v>304</v>
      </c>
    </row>
    <row r="3" customFormat="false" ht="12.8" hidden="false" customHeight="false" outlineLevel="0" collapsed="false">
      <c r="A3" s="1" t="s">
        <v>267</v>
      </c>
      <c r="B3" s="6" t="n">
        <f aca="false">SUM(C:C)</f>
        <v>1735.75</v>
      </c>
    </row>
    <row r="5" customFormat="false" ht="12.8" hidden="false" customHeight="false" outlineLevel="0" collapsed="false">
      <c r="A5" s="1" t="s">
        <v>288</v>
      </c>
      <c r="B5" s="1" t="s">
        <v>268</v>
      </c>
      <c r="C5" s="6" t="s">
        <v>269</v>
      </c>
      <c r="D5" s="1" t="s">
        <v>41</v>
      </c>
    </row>
    <row r="7" customFormat="false" ht="12.8" hidden="false" customHeight="false" outlineLevel="0" collapsed="false">
      <c r="A7" s="13" t="n">
        <v>46092</v>
      </c>
      <c r="B7" s="1" t="s">
        <v>305</v>
      </c>
      <c r="C7" s="6" t="n">
        <v>253.75</v>
      </c>
    </row>
    <row r="8" customFormat="false" ht="12.8" hidden="false" customHeight="false" outlineLevel="0" collapsed="false">
      <c r="A8" s="13" t="n">
        <v>46097</v>
      </c>
      <c r="B8" s="1" t="s">
        <v>306</v>
      </c>
      <c r="C8" s="6" t="n">
        <v>50</v>
      </c>
    </row>
    <row r="9" customFormat="false" ht="12.8" hidden="false" customHeight="false" outlineLevel="0" collapsed="false">
      <c r="A9" s="13" t="n">
        <v>46114</v>
      </c>
      <c r="B9" s="1" t="s">
        <v>307</v>
      </c>
      <c r="C9" s="6" t="n">
        <v>65</v>
      </c>
    </row>
    <row r="10" customFormat="false" ht="12.8" hidden="false" customHeight="false" outlineLevel="0" collapsed="false">
      <c r="A10" s="13" t="n">
        <v>46132</v>
      </c>
      <c r="B10" s="1" t="s">
        <v>308</v>
      </c>
      <c r="C10" s="6" t="n">
        <v>17</v>
      </c>
    </row>
    <row r="11" customFormat="false" ht="12.8" hidden="false" customHeight="false" outlineLevel="0" collapsed="false">
      <c r="A11" s="13" t="n">
        <v>46137</v>
      </c>
      <c r="B11" s="1" t="s">
        <v>309</v>
      </c>
      <c r="C11" s="6" t="n">
        <v>54</v>
      </c>
    </row>
    <row r="12" customFormat="false" ht="12.8" hidden="false" customHeight="false" outlineLevel="0" collapsed="false">
      <c r="A12" s="13" t="n">
        <v>46141</v>
      </c>
      <c r="B12" s="1" t="s">
        <v>310</v>
      </c>
      <c r="C12" s="6" t="n">
        <v>128</v>
      </c>
    </row>
    <row r="13" customFormat="false" ht="12.8" hidden="false" customHeight="false" outlineLevel="0" collapsed="false">
      <c r="A13" s="13" t="n">
        <v>46150</v>
      </c>
      <c r="B13" s="1" t="s">
        <v>311</v>
      </c>
      <c r="C13" s="6" t="n">
        <v>15</v>
      </c>
    </row>
    <row r="14" customFormat="false" ht="12.8" hidden="false" customHeight="false" outlineLevel="0" collapsed="false">
      <c r="A14" s="13" t="n">
        <v>46311</v>
      </c>
      <c r="B14" s="1" t="s">
        <v>312</v>
      </c>
      <c r="C14" s="6" t="n">
        <v>37</v>
      </c>
    </row>
    <row r="15" customFormat="false" ht="12.8" hidden="false" customHeight="false" outlineLevel="0" collapsed="false">
      <c r="A15" s="13" t="n">
        <v>46161</v>
      </c>
      <c r="B15" s="1" t="s">
        <v>313</v>
      </c>
      <c r="C15" s="6" t="n">
        <v>90</v>
      </c>
    </row>
    <row r="16" customFormat="false" ht="12.8" hidden="false" customHeight="false" outlineLevel="0" collapsed="false">
      <c r="A16" s="13" t="n">
        <v>46163</v>
      </c>
      <c r="B16" s="1" t="s">
        <v>314</v>
      </c>
      <c r="C16" s="6" t="n">
        <v>72</v>
      </c>
    </row>
    <row r="17" customFormat="false" ht="12.8" hidden="false" customHeight="false" outlineLevel="0" collapsed="false">
      <c r="A17" s="13" t="n">
        <v>46167</v>
      </c>
      <c r="B17" s="1" t="s">
        <v>315</v>
      </c>
      <c r="C17" s="6" t="n">
        <v>636</v>
      </c>
    </row>
    <row r="18" customFormat="false" ht="12.8" hidden="false" customHeight="false" outlineLevel="0" collapsed="false">
      <c r="A18" s="13" t="n">
        <v>46171</v>
      </c>
      <c r="B18" s="1" t="s">
        <v>316</v>
      </c>
      <c r="C18" s="6" t="n">
        <v>51</v>
      </c>
    </row>
    <row r="19" customFormat="false" ht="12.8" hidden="false" customHeight="false" outlineLevel="0" collapsed="false">
      <c r="A19" s="13" t="n">
        <v>46171</v>
      </c>
      <c r="B19" s="1" t="s">
        <v>317</v>
      </c>
      <c r="C19" s="6" t="n">
        <v>70</v>
      </c>
    </row>
    <row r="20" customFormat="false" ht="12.8" hidden="false" customHeight="false" outlineLevel="0" collapsed="false">
      <c r="A20" s="13" t="n">
        <v>46172</v>
      </c>
      <c r="B20" s="1" t="s">
        <v>318</v>
      </c>
      <c r="C20" s="6" t="n">
        <v>24</v>
      </c>
    </row>
    <row r="21" customFormat="false" ht="12.8" hidden="false" customHeight="false" outlineLevel="0" collapsed="false">
      <c r="A21" s="13" t="n">
        <v>46180</v>
      </c>
      <c r="B21" s="1" t="s">
        <v>319</v>
      </c>
      <c r="C21" s="6" t="n">
        <v>173</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4"/>
  <sheetViews>
    <sheetView showFormulas="false" showGridLines="true" showRowColHeaders="true" showZeros="true" rightToLeft="false" tabSelected="false" showOutlineSymbols="true" defaultGridColor="true" view="normal" topLeftCell="A13" colorId="64" zoomScale="161" zoomScaleNormal="161" zoomScalePageLayoutView="100" workbookViewId="0">
      <selection pane="topLeft" activeCell="E18" activeCellId="0" sqref="E18"/>
    </sheetView>
  </sheetViews>
  <sheetFormatPr defaultColWidth="11.53515625" defaultRowHeight="12.8" zeroHeight="false" outlineLevelRow="0" outlineLevelCol="0"/>
  <cols>
    <col collapsed="false" customWidth="true" hidden="false" outlineLevel="0" max="1" min="1" style="1" width="23.15"/>
    <col collapsed="false" customWidth="false" hidden="false" outlineLevel="0" max="2" min="2" style="26" width="11.53"/>
    <col collapsed="false" customWidth="true" hidden="false" outlineLevel="0" max="5" min="5" style="1" width="17.54"/>
  </cols>
  <sheetData>
    <row r="1" customFormat="false" ht="12.8" hidden="false" customHeight="false" outlineLevel="0" collapsed="false">
      <c r="A1" s="3" t="s">
        <v>320</v>
      </c>
    </row>
    <row r="3" customFormat="false" ht="12.8" hidden="false" customHeight="false" outlineLevel="0" collapsed="false">
      <c r="A3" s="3" t="s">
        <v>321</v>
      </c>
      <c r="B3" s="28" t="n">
        <f aca="true">TODAY( )-DATE(2026,3,8)</f>
        <v>95</v>
      </c>
    </row>
    <row r="5" customFormat="false" ht="12.8" hidden="false" customHeight="false" outlineLevel="0" collapsed="false">
      <c r="A5" s="1" t="s">
        <v>322</v>
      </c>
      <c r="B5" s="26" t="n">
        <f aca="false">SUM(Fuel!C4*0.52)</f>
        <v>1622.0152</v>
      </c>
      <c r="D5" s="1" t="s">
        <v>323</v>
      </c>
      <c r="F5" s="26" t="n">
        <f aca="false">SUM((B15)/B3)*0.5</f>
        <v>40.2435768421053</v>
      </c>
    </row>
    <row r="6" customFormat="false" ht="12.8" hidden="false" customHeight="false" outlineLevel="0" collapsed="false">
      <c r="A6" s="1" t="s">
        <v>324</v>
      </c>
      <c r="B6" s="26" t="n">
        <f aca="false">SUM('Camping costs'!C4*0.52)</f>
        <v>1059.7132</v>
      </c>
      <c r="D6" s="1" t="s">
        <v>325</v>
      </c>
      <c r="F6" s="26" t="n">
        <f aca="false">SUM((B21)/B3)*0.5</f>
        <v>40.2435768421053</v>
      </c>
    </row>
    <row r="7" customFormat="false" ht="12.8" hidden="false" customHeight="false" outlineLevel="0" collapsed="false">
      <c r="A7" s="1" t="s">
        <v>326</v>
      </c>
      <c r="B7" s="26" t="n">
        <f aca="false">SUM('One off Costs'!B3*0.52)</f>
        <v>1081.314</v>
      </c>
    </row>
    <row r="8" customFormat="false" ht="12.8" hidden="false" customHeight="false" outlineLevel="0" collapsed="false">
      <c r="A8" s="1" t="s">
        <v>327</v>
      </c>
      <c r="B8" s="26" t="n">
        <f aca="false">SUM('Recurring costs'!B3*0.52)</f>
        <v>212.8672</v>
      </c>
    </row>
    <row r="9" customFormat="false" ht="12.8" hidden="false" customHeight="false" outlineLevel="0" collapsed="false">
      <c r="A9" s="1" t="s">
        <v>328</v>
      </c>
      <c r="B9" s="26" t="n">
        <f aca="false">SUM('Excursions &amp; Visits'!B3*0.52)</f>
        <v>902.59</v>
      </c>
    </row>
    <row r="11" customFormat="false" ht="12.8" hidden="false" customHeight="false" outlineLevel="0" collapsed="false">
      <c r="A11" s="3" t="s">
        <v>329</v>
      </c>
      <c r="B11" s="26" t="n">
        <f aca="false">SUM(B5:B10)</f>
        <v>4878.4996</v>
      </c>
    </row>
    <row r="13" customFormat="false" ht="12.8" hidden="false" customHeight="false" outlineLevel="0" collapsed="false">
      <c r="A13" s="1" t="s">
        <v>330</v>
      </c>
      <c r="B13" s="26" t="n">
        <f aca="false">SUM('Travel Costs'!B3)</f>
        <v>2767.78</v>
      </c>
    </row>
    <row r="15" customFormat="false" ht="12.8" hidden="false" customHeight="false" outlineLevel="0" collapsed="false">
      <c r="A15" s="3" t="s">
        <v>331</v>
      </c>
      <c r="B15" s="27" t="n">
        <f aca="false">SUM(B11+B13)</f>
        <v>7646.2796</v>
      </c>
    </row>
    <row r="17" customFormat="false" ht="12.8" hidden="false" customHeight="false" outlineLevel="0" collapsed="false">
      <c r="A17" s="1" t="s">
        <v>332</v>
      </c>
    </row>
    <row r="19" customFormat="false" ht="12.8" hidden="false" customHeight="false" outlineLevel="0" collapsed="false">
      <c r="A19" s="1" t="s">
        <v>333</v>
      </c>
    </row>
    <row r="21" customFormat="false" ht="12.8" hidden="false" customHeight="false" outlineLevel="0" collapsed="false">
      <c r="A21" s="3" t="s">
        <v>334</v>
      </c>
      <c r="B21" s="27" t="n">
        <f aca="false">SUM(B15+B17-B19)</f>
        <v>7646.2796</v>
      </c>
    </row>
    <row r="24" customFormat="false" ht="12.8" hidden="false" customHeight="false" outlineLevel="0" collapsed="false">
      <c r="A24" s="1" t="s">
        <v>335</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473</TotalTime>
  <Application>LibreOffice/24.2.2.2$Windows_X86_64 LibreOffice_project/d56cc158d8a96260b836f100ef4b4ef25d6f1a01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2026-03-24T06:28:34Z</dcterms:created>
  <dc:creator/>
  <dc:description/>
  <dc:language>en-GB</dc:language>
  <cp:lastModifiedBy/>
  <dcterms:modified xsi:type="dcterms:W3CDTF">2026-06-11T18:01:30Z</dcterms:modified>
  <cp:revision>94</cp:revision>
  <dc:subject/>
  <dc:title/>
</cp:coreProperties>
</file>

<file path=docProps/custom.xml><?xml version="1.0" encoding="utf-8"?>
<Properties xmlns="http://schemas.openxmlformats.org/officeDocument/2006/custom-properties" xmlns:vt="http://schemas.openxmlformats.org/officeDocument/2006/docPropsVTypes"/>
</file>